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U:\Dokumenty\MOJE DOKUMENTY\SKANY\"/>
    </mc:Choice>
  </mc:AlternateContent>
  <xr:revisionPtr revIDLastSave="0" documentId="8_{DA26A87B-E36A-4AC6-AA35-4B4DF2CC507C}" xr6:coauthVersionLast="46" xr6:coauthVersionMax="46" xr10:uidLastSave="{00000000-0000-0000-0000-000000000000}"/>
  <bookViews>
    <workbookView xWindow="-120" yWindow="-120" windowWidth="25440" windowHeight="15390" tabRatio="904" xr2:uid="{00000000-000D-0000-FFFF-FFFF00000000}"/>
  </bookViews>
  <sheets>
    <sheet name="OFERTY " sheetId="35" r:id="rId1"/>
  </sheets>
  <definedNames>
    <definedName name="_xlnm.Print_Titles" localSheetId="0">'OFERTY '!$1:$6</definedName>
  </definedNames>
  <calcPr calcId="181029"/>
</workbook>
</file>

<file path=xl/calcChain.xml><?xml version="1.0" encoding="utf-8"?>
<calcChain xmlns="http://schemas.openxmlformats.org/spreadsheetml/2006/main">
  <c r="O12" i="35" l="1"/>
  <c r="B18" i="35"/>
  <c r="B16" i="35"/>
  <c r="B14" i="35"/>
  <c r="B12" i="35"/>
  <c r="B10" i="35"/>
  <c r="A82" i="35"/>
  <c r="A80" i="35"/>
  <c r="J82" i="35"/>
  <c r="J80" i="35"/>
  <c r="J78" i="35"/>
  <c r="J76" i="35"/>
  <c r="J74" i="35"/>
  <c r="J72" i="35"/>
  <c r="J70" i="35"/>
  <c r="J68" i="35"/>
  <c r="J66" i="35"/>
  <c r="J64" i="35"/>
  <c r="J60" i="35"/>
  <c r="J58" i="35"/>
  <c r="J56" i="35"/>
  <c r="J54" i="35"/>
  <c r="J52" i="35"/>
  <c r="J50" i="35"/>
  <c r="J48" i="35"/>
  <c r="J46" i="35"/>
  <c r="J44" i="35"/>
  <c r="J42" i="35"/>
  <c r="J40" i="35"/>
  <c r="J38" i="35"/>
  <c r="J36" i="35"/>
  <c r="J34" i="35"/>
  <c r="J32" i="35"/>
  <c r="J30" i="35"/>
  <c r="J28" i="35"/>
  <c r="J26" i="35"/>
  <c r="J24" i="35"/>
  <c r="J22" i="35"/>
  <c r="J20" i="35"/>
  <c r="A78" i="35"/>
  <c r="A76" i="35"/>
  <c r="A74" i="35"/>
  <c r="A72" i="35"/>
  <c r="A70" i="35"/>
  <c r="A68" i="35"/>
  <c r="A66" i="35"/>
  <c r="A64" i="35"/>
  <c r="A60" i="35"/>
  <c r="A58" i="35"/>
  <c r="A56" i="35"/>
  <c r="A54" i="35"/>
  <c r="A52" i="35"/>
  <c r="A50" i="35"/>
  <c r="A48" i="35"/>
  <c r="A46" i="35"/>
  <c r="A44" i="35"/>
  <c r="A42" i="35"/>
  <c r="A40" i="35"/>
  <c r="A38" i="35"/>
  <c r="A36" i="35"/>
  <c r="A34" i="35"/>
  <c r="A32" i="35"/>
  <c r="A30" i="35"/>
  <c r="A28" i="35"/>
  <c r="A26" i="35"/>
  <c r="A24" i="35"/>
  <c r="A22" i="35"/>
  <c r="A20" i="35"/>
  <c r="J7" i="35" l="1"/>
  <c r="D7" i="35"/>
  <c r="B78" i="35"/>
  <c r="B76" i="35"/>
  <c r="B82" i="35"/>
  <c r="B74" i="35"/>
  <c r="B72" i="35"/>
  <c r="B70" i="35"/>
  <c r="B68" i="35"/>
  <c r="B66" i="35"/>
  <c r="B64" i="35"/>
  <c r="B62" i="35"/>
  <c r="B60" i="35"/>
  <c r="B58" i="35"/>
  <c r="B80" i="35"/>
  <c r="B56" i="35"/>
  <c r="B54" i="35"/>
  <c r="B52" i="35"/>
  <c r="B50" i="35"/>
  <c r="B48" i="35"/>
  <c r="B46" i="35"/>
  <c r="B44" i="35"/>
  <c r="B42" i="35"/>
  <c r="B40" i="35"/>
  <c r="B38" i="35"/>
  <c r="B36" i="35"/>
  <c r="B34" i="35"/>
  <c r="B32" i="35"/>
  <c r="B30" i="35"/>
  <c r="B28" i="35"/>
  <c r="B26" i="35"/>
  <c r="B24" i="35"/>
  <c r="B22" i="35"/>
  <c r="B20" i="35"/>
  <c r="Q13" i="35" l="1"/>
  <c r="A9" i="35"/>
  <c r="A17" i="35"/>
  <c r="A15" i="35"/>
  <c r="A13" i="35"/>
  <c r="A11" i="35"/>
  <c r="R18" i="35"/>
  <c r="P17" i="35"/>
  <c r="P10" i="35"/>
  <c r="P16" i="35"/>
  <c r="Q18" i="35"/>
  <c r="P11" i="35"/>
  <c r="O13" i="35"/>
  <c r="P9" i="35"/>
  <c r="P15" i="35"/>
  <c r="Q11" i="35"/>
  <c r="Q17" i="35"/>
  <c r="R13" i="35"/>
  <c r="E13" i="35" s="1"/>
  <c r="O9" i="35"/>
  <c r="R15" i="35"/>
  <c r="E15" i="35" s="1"/>
  <c r="O14" i="35"/>
  <c r="Q12" i="35"/>
  <c r="O15" i="35"/>
  <c r="R9" i="35"/>
  <c r="E9" i="35" s="1"/>
  <c r="O10" i="35"/>
  <c r="O16" i="35"/>
  <c r="P12" i="35"/>
  <c r="P18" i="35"/>
  <c r="Q14" i="35"/>
  <c r="R10" i="35"/>
  <c r="R16" i="35"/>
  <c r="O11" i="35"/>
  <c r="O17" i="35"/>
  <c r="P13" i="35"/>
  <c r="Q9" i="35"/>
  <c r="Q15" i="35"/>
  <c r="R11" i="35"/>
  <c r="E11" i="35" s="1"/>
  <c r="R17" i="35"/>
  <c r="E17" i="35" s="1"/>
  <c r="R14" i="35"/>
  <c r="O18" i="35"/>
  <c r="P14" i="35"/>
  <c r="Q10" i="35"/>
  <c r="Q16" i="35"/>
  <c r="R12" i="35"/>
  <c r="A7" i="35" l="1"/>
  <c r="R8" i="35"/>
  <c r="O7" i="35"/>
  <c r="Q7" i="35"/>
  <c r="Q8" i="35"/>
  <c r="O8" i="35"/>
  <c r="P7" i="35"/>
  <c r="P8" i="35"/>
  <c r="R7" i="35"/>
</calcChain>
</file>

<file path=xl/sharedStrings.xml><?xml version="1.0" encoding="utf-8"?>
<sst xmlns="http://schemas.openxmlformats.org/spreadsheetml/2006/main" count="285" uniqueCount="132">
  <si>
    <t>KLUB SKATA KRAJNA</t>
  </si>
  <si>
    <t>SPORT</t>
  </si>
  <si>
    <t>Organizacja i udział w zawodach skatowych w roku 2021</t>
  </si>
  <si>
    <t>KLUB Strzelecki LOK "SUPERMEN" Złotów</t>
  </si>
  <si>
    <t>Otwarty Turniej Sołectw G.Złotów 2021 o puchar Wójta Gminy</t>
  </si>
  <si>
    <t>MLKS "SPIDER"</t>
  </si>
  <si>
    <t>Sporty walki - zajęcia sportowe kickboxingu dla dzieci i młodzieży z Gminy Złotów</t>
  </si>
  <si>
    <t>Stowarzyszenie dla rozwoju wsi Stawnica i Okolic "Blisko Siebie"</t>
  </si>
  <si>
    <t>KGW Dzierzążenko "Dzierskie Babki"</t>
  </si>
  <si>
    <t>"Niezwykły triatlon" - dzień dla zdrowia</t>
  </si>
  <si>
    <t>Turniej Piłki Nożnej o Puchar Wójta Gminy Złotów</t>
  </si>
  <si>
    <t>MLKS "SPARTA" Złotów</t>
  </si>
  <si>
    <t>MLKBokserski "SPARTA" Złotów</t>
  </si>
  <si>
    <t>Turniej Bokserski o Puchar Wójta Gminy Złotów</t>
  </si>
  <si>
    <t>Stowarzyszenie Piłki Siatkowej SPARTA złotów</t>
  </si>
  <si>
    <t>Szkolenie dzieci i młodzieży w zakresie piłki siatkowej dziewcząt</t>
  </si>
  <si>
    <t>Wypoczynek dzieci i młodzieży o charakterze sportowo - rekreacyjnym</t>
  </si>
  <si>
    <t>Trenuj i baw się z UKS Fair Play Złotów</t>
  </si>
  <si>
    <t>Stowarzyszenie SATORI</t>
  </si>
  <si>
    <t>Sportowe lato w Gminie Złotów</t>
  </si>
  <si>
    <t>UKS Football Academy FAIR - PLAY w Złotowie</t>
  </si>
  <si>
    <t>Rozwój karate w Gminie Złotów</t>
  </si>
  <si>
    <t>Stowarzyszenie na rzecz rozwoju wsi Skic</t>
  </si>
  <si>
    <t>Organizacja treningów, rozgrywek ligowych oraz turniejów piłkarskich druzyny "PIAST" Skic</t>
  </si>
  <si>
    <t>Stowarzyszenie "Wspólnie możemy więcej" w Zalesiu</t>
  </si>
  <si>
    <t>Dzień sportu i rodziny</t>
  </si>
  <si>
    <t>Półkolonie</t>
  </si>
  <si>
    <t>GSLZS w Złotowie</t>
  </si>
  <si>
    <t>Ludowy Klub Sportowy "DROGOWIEC" Złotów</t>
  </si>
  <si>
    <t>Szkolenie dzieci i młodzieży w kolarstwie</t>
  </si>
  <si>
    <t>Klub Sportowy Perfecta Futsal Złotów</t>
  </si>
  <si>
    <t>Stowarzyszenie Miłośników Krajny "TRIBUS" w Osowie</t>
  </si>
  <si>
    <t>Trenuj z koszykówką</t>
  </si>
  <si>
    <t>KGW „Aktywne Nowinianki” w Nowinach</t>
  </si>
  <si>
    <t>Memoriał im. Anny Wierskiej i Romana Jaszczyka w Nowinach</t>
  </si>
  <si>
    <t>TURYSTYKA</t>
  </si>
  <si>
    <t>Działalność na rzecz osób w wieku emerytalnym Gminy Złotów</t>
  </si>
  <si>
    <t>KGW w Górznej</t>
  </si>
  <si>
    <t>Aktywny senior - wycieczka krajoznawcza</t>
  </si>
  <si>
    <t>KGW Dzierzążenko "Dziarskie Babki"</t>
  </si>
  <si>
    <t>"Wehikuł czasu - wyprawa do okresu jury"</t>
  </si>
  <si>
    <t>Złotowski Korpus Ekspedycyjny</t>
  </si>
  <si>
    <t>"Szlak mnie trafił"</t>
  </si>
  <si>
    <t>Stawnica Turystyka na różne sposoby- ETAP VII</t>
  </si>
  <si>
    <t>Krajeńska kuchnia w naszej kulturze</t>
  </si>
  <si>
    <t>KULTURA</t>
  </si>
  <si>
    <t>Gminny Festiwal Piosenki Podróżniczej</t>
  </si>
  <si>
    <t>Dzierzążenko - nasza mała ojczyzna jakiej nie znacie - pogadanki historyczne</t>
  </si>
  <si>
    <t>Bezpieczne wakacje z Drużyną Szpiku</t>
  </si>
  <si>
    <t>Stowarzyszenie Miłośników Przyrody "WINNICZEK"</t>
  </si>
  <si>
    <t>Co w ulu buczy ?</t>
  </si>
  <si>
    <t>Poznaj świat owada/ warsztaty pszczelarskie dla dzieci i młodzieży</t>
  </si>
  <si>
    <t>DOTACJA</t>
  </si>
  <si>
    <t>wnioskowana</t>
  </si>
  <si>
    <t>przyznana</t>
  </si>
  <si>
    <t>27</t>
  </si>
  <si>
    <t>Historyczne potyczki sołectw na Górze Zamkowej  - Runda V</t>
  </si>
  <si>
    <t>łącznie</t>
  </si>
  <si>
    <t xml:space="preserve">Organizacja obozu sportowo szkoleniowo- rekreacyjnego z zakresu piłki nożnej w 2020 r. </t>
  </si>
  <si>
    <t>15</t>
  </si>
  <si>
    <t>DZIECI i MŁ.</t>
  </si>
  <si>
    <t>Popularyzacja kultury fizycznej wśród dzieci, młodzieży i os.dorosłych w powsz. rekreacji wśród miesz.gminy</t>
  </si>
  <si>
    <t>D</t>
  </si>
  <si>
    <t>K</t>
  </si>
  <si>
    <t>odrzucona</t>
  </si>
  <si>
    <t>o.formalna</t>
  </si>
  <si>
    <t>zestawienie ofert</t>
  </si>
  <si>
    <t>kgw.dzierzazenko@gmail.com</t>
  </si>
  <si>
    <t>beataow@wp.pl</t>
  </si>
  <si>
    <t>edgar712@wp.pl</t>
  </si>
  <si>
    <t>sps.sparta.zlotow@gmail.com</t>
  </si>
  <si>
    <t>sspzalesie@wp.pl</t>
  </si>
  <si>
    <t>tt.boxing@wp.pl</t>
  </si>
  <si>
    <t>przemo977@tlen.pl</t>
  </si>
  <si>
    <t>gwizdalaa@wp.pl</t>
  </si>
  <si>
    <t>kary180281@wp.pl</t>
  </si>
  <si>
    <t>krajniaczka@gmail.com</t>
  </si>
  <si>
    <t>adaoplatek@op.pl</t>
  </si>
  <si>
    <t>spstawnica@gmail.com</t>
  </si>
  <si>
    <t>zioleek@poczta.onet.pl</t>
  </si>
  <si>
    <t>mgawlik33@tlen.pl</t>
  </si>
  <si>
    <t>zlokoeks@gmail.com</t>
  </si>
  <si>
    <t>spartazlotow@gmail.com</t>
  </si>
  <si>
    <t>nataliakotarak@wp.pl</t>
  </si>
  <si>
    <t>adrianczyzyk@wp.pl</t>
  </si>
  <si>
    <t>mjaszczyk4@gmail.com</t>
  </si>
  <si>
    <t>supermenzlotow@o2.pl</t>
  </si>
  <si>
    <t>mariuszwalter@op.pl</t>
  </si>
  <si>
    <t>Dawid Erwardt</t>
  </si>
  <si>
    <t>Alicja Haraf</t>
  </si>
  <si>
    <t>Barbara Kopeć  - Banach</t>
  </si>
  <si>
    <t>Adam Ziółkowski</t>
  </si>
  <si>
    <t>kry.gawlik@gmail.com</t>
  </si>
  <si>
    <t>Krystyna Gawlik</t>
  </si>
  <si>
    <t>Anna Piszczek</t>
  </si>
  <si>
    <t>Marta Misztal</t>
  </si>
  <si>
    <t>e-mail</t>
  </si>
  <si>
    <t>telefon</t>
  </si>
  <si>
    <t>osoba  upoważniona</t>
  </si>
  <si>
    <t>Tomasz Tetzlaff</t>
  </si>
  <si>
    <t>Natalia Konopińska</t>
  </si>
  <si>
    <t>Eugeniusz Orman</t>
  </si>
  <si>
    <t>Beata Wiącek</t>
  </si>
  <si>
    <t>Marzena Lewicka</t>
  </si>
  <si>
    <t>Edward Bianga</t>
  </si>
  <si>
    <t>Sławek Marczewski</t>
  </si>
  <si>
    <t>Piotr Witecki</t>
  </si>
  <si>
    <t>Adrian Czyżyk</t>
  </si>
  <si>
    <t>Grzegorz Kasak</t>
  </si>
  <si>
    <t>Marcin Pietkiewicz</t>
  </si>
  <si>
    <t>Przemysław Drajer</t>
  </si>
  <si>
    <t>Mariusz Walter</t>
  </si>
  <si>
    <t>Maria Jaszczyk</t>
  </si>
  <si>
    <t>Zdzisław Gwizdała</t>
  </si>
  <si>
    <t>Karol Wrzalik</t>
  </si>
  <si>
    <t>lks.drogowiec@gmail.com</t>
  </si>
  <si>
    <t>Natalia Równiak</t>
  </si>
  <si>
    <t>oferty</t>
  </si>
  <si>
    <t>organiz.</t>
  </si>
  <si>
    <t>nr</t>
  </si>
  <si>
    <t>63095</t>
  </si>
  <si>
    <t>75495</t>
  </si>
  <si>
    <t>85412</t>
  </si>
  <si>
    <t>92105</t>
  </si>
  <si>
    <t>92605</t>
  </si>
  <si>
    <t>klasyfikacja</t>
  </si>
  <si>
    <t>dotacja</t>
  </si>
  <si>
    <t>koszt zadania</t>
  </si>
  <si>
    <t>realizacja zadań publicznych w zakresie wspierania i upowszechniania kultury fizycznej, działania na rzecz dzieci i młodzieży, w tym wypoczynku dzieci i młodzieży, turystyki i krajoznawstwa, w tym wspierania organizacji imprez turystyczno-krajoznawczych, czystości, porządku i bezpieczeństwa publicznego, kultury</t>
  </si>
  <si>
    <t>2020</t>
  </si>
  <si>
    <t>2021</t>
  </si>
  <si>
    <t>BEZPIECZEŃSTWO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</si>
</sst>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0_ ;\-0\ "/>
  </numFmts>
  <fonts count="24" x14ac:knownFonts="1">
    <font>
      <sz val="10"/>
      <name val="Arial CE"/>
      <family val="2"/>
      <charset val="238"/>
    </font>
    <font>
      <sz val="8"/>
      <name val="Times New Roman"/>
      <family val="1"/>
      <charset val="238"/>
    </font>
    <font>
      <sz val="9"/>
      <name val="Times New Roman"/>
      <family val="2"/>
      <charset val="238"/>
    </font>
    <font>
      <sz val="9"/>
      <color rgb="FF000000"/>
      <name val="Times New Roman"/>
      <family val="2"/>
      <charset val="238"/>
    </font>
    <font>
      <b/>
      <sz val="9"/>
      <color rgb="FF000000"/>
      <name val="Times New Roman"/>
      <family val="2"/>
      <charset val="238"/>
    </font>
    <font>
      <b/>
      <sz val="9"/>
      <color rgb="FF000000"/>
      <name val="Times New Roman"/>
      <family val="1"/>
      <charset val="238"/>
    </font>
    <font>
      <sz val="7"/>
      <color rgb="FF000000"/>
      <name val="Times New Roman"/>
      <family val="2"/>
      <charset val="238"/>
    </font>
    <font>
      <sz val="9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7"/>
      <color theme="0"/>
      <name val="Times New Roman"/>
      <family val="2"/>
      <charset val="238"/>
    </font>
    <font>
      <b/>
      <sz val="9"/>
      <color theme="0" tint="-4.9989318521683403E-2"/>
      <name val="Times New Roman"/>
      <family val="2"/>
      <charset val="238"/>
    </font>
    <font>
      <b/>
      <sz val="9"/>
      <color theme="0" tint="-0.14999847407452621"/>
      <name val="Times New Roman"/>
      <family val="2"/>
      <charset val="238"/>
    </font>
    <font>
      <sz val="9"/>
      <color theme="0" tint="-0.14999847407452621"/>
      <name val="Times New Roman"/>
      <family val="2"/>
      <charset val="238"/>
    </font>
    <font>
      <u/>
      <sz val="10"/>
      <color theme="10"/>
      <name val="Arial CE"/>
      <family val="2"/>
      <charset val="238"/>
    </font>
    <font>
      <u/>
      <sz val="8"/>
      <color theme="10"/>
      <name val="Times New Roman"/>
      <family val="1"/>
      <charset val="238"/>
    </font>
    <font>
      <sz val="8"/>
      <color theme="10"/>
      <name val="Times New Roman"/>
      <family val="1"/>
      <charset val="238"/>
    </font>
    <font>
      <strike/>
      <u/>
      <sz val="8"/>
      <color theme="10"/>
      <name val="Times New Roman"/>
      <family val="1"/>
      <charset val="238"/>
    </font>
    <font>
      <strike/>
      <sz val="8"/>
      <color theme="10"/>
      <name val="Times New Roman"/>
      <family val="1"/>
      <charset val="238"/>
    </font>
    <font>
      <sz val="9"/>
      <color theme="0"/>
      <name val="Times New Roman"/>
      <family val="2"/>
      <charset val="238"/>
    </font>
    <font>
      <sz val="6"/>
      <color rgb="FF000000"/>
      <name val="Times New Roman"/>
      <family val="2"/>
      <charset val="238"/>
    </font>
    <font>
      <sz val="8"/>
      <color theme="0"/>
      <name val="Times New Roman"/>
      <family val="1"/>
      <charset val="238"/>
    </font>
    <font>
      <sz val="9"/>
      <color theme="0" tint="-0.14999847407452621"/>
      <name val="Times New Roman"/>
      <family val="1"/>
      <charset val="238"/>
    </font>
    <font>
      <sz val="6"/>
      <color theme="0" tint="-0.14999847407452621"/>
      <name val="Times New Roman"/>
      <family val="2"/>
      <charset val="238"/>
    </font>
    <font>
      <sz val="9"/>
      <color theme="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DDDD"/>
        <bgColor rgb="FFEEEEE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EEEEEE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36">
    <xf numFmtId="0" fontId="0" fillId="0" borderId="0" xfId="0"/>
    <xf numFmtId="0" fontId="0" fillId="2" borderId="0" xfId="0" applyFill="1"/>
    <xf numFmtId="0" fontId="7" fillId="2" borderId="0" xfId="0" applyFont="1" applyFill="1"/>
    <xf numFmtId="0" fontId="0" fillId="2" borderId="0" xfId="0" applyFill="1" applyAlignment="1">
      <alignment horizontal="right"/>
    </xf>
    <xf numFmtId="49" fontId="3" fillId="0" borderId="0" xfId="0" applyNumberFormat="1" applyFont="1" applyFill="1" applyBorder="1" applyAlignment="1">
      <alignment vertical="center"/>
    </xf>
    <xf numFmtId="49" fontId="3" fillId="0" borderId="24" xfId="0" applyNumberFormat="1" applyFont="1" applyFill="1" applyBorder="1" applyAlignment="1">
      <alignment vertical="center"/>
    </xf>
    <xf numFmtId="49" fontId="3" fillId="4" borderId="26" xfId="0" applyNumberFormat="1" applyFont="1" applyFill="1" applyBorder="1" applyAlignment="1">
      <alignment vertical="center"/>
    </xf>
    <xf numFmtId="49" fontId="3" fillId="4" borderId="16" xfId="0" applyNumberFormat="1" applyFont="1" applyFill="1" applyBorder="1" applyAlignment="1">
      <alignment vertical="center"/>
    </xf>
    <xf numFmtId="49" fontId="3" fillId="4" borderId="8" xfId="0" applyNumberFormat="1" applyFont="1" applyFill="1" applyBorder="1" applyAlignment="1">
      <alignment vertical="center"/>
    </xf>
    <xf numFmtId="49" fontId="3" fillId="5" borderId="14" xfId="0" applyNumberFormat="1" applyFont="1" applyFill="1" applyBorder="1" applyAlignment="1">
      <alignment vertical="center"/>
    </xf>
    <xf numFmtId="49" fontId="3" fillId="5" borderId="8" xfId="0" applyNumberFormat="1" applyFont="1" applyFill="1" applyBorder="1" applyAlignment="1">
      <alignment vertical="center"/>
    </xf>
    <xf numFmtId="164" fontId="8" fillId="0" borderId="6" xfId="0" applyNumberFormat="1" applyFont="1" applyFill="1" applyBorder="1" applyAlignment="1">
      <alignment vertical="center"/>
    </xf>
    <xf numFmtId="164" fontId="8" fillId="0" borderId="22" xfId="0" applyNumberFormat="1" applyFont="1" applyFill="1" applyBorder="1" applyAlignment="1">
      <alignment vertical="center"/>
    </xf>
    <xf numFmtId="49" fontId="6" fillId="0" borderId="20" xfId="0" applyNumberFormat="1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vertical="center" wrapText="1"/>
    </xf>
    <xf numFmtId="164" fontId="4" fillId="4" borderId="7" xfId="0" applyNumberFormat="1" applyFont="1" applyFill="1" applyBorder="1" applyAlignment="1">
      <alignment vertical="center"/>
    </xf>
    <xf numFmtId="164" fontId="10" fillId="5" borderId="19" xfId="0" applyNumberFormat="1" applyFont="1" applyFill="1" applyBorder="1" applyAlignment="1">
      <alignment vertical="center"/>
    </xf>
    <xf numFmtId="164" fontId="8" fillId="4" borderId="4" xfId="0" applyNumberFormat="1" applyFont="1" applyFill="1" applyBorder="1" applyAlignment="1">
      <alignment vertical="center"/>
    </xf>
    <xf numFmtId="164" fontId="11" fillId="4" borderId="4" xfId="0" applyNumberFormat="1" applyFont="1" applyFill="1" applyBorder="1" applyAlignment="1">
      <alignment vertical="center"/>
    </xf>
    <xf numFmtId="164" fontId="8" fillId="5" borderId="19" xfId="0" applyNumberFormat="1" applyFont="1" applyFill="1" applyBorder="1" applyAlignment="1">
      <alignment vertical="center"/>
    </xf>
    <xf numFmtId="49" fontId="6" fillId="6" borderId="20" xfId="0" applyNumberFormat="1" applyFont="1" applyFill="1" applyBorder="1" applyAlignment="1">
      <alignment vertical="center" wrapText="1"/>
    </xf>
    <xf numFmtId="49" fontId="3" fillId="6" borderId="0" xfId="0" applyNumberFormat="1" applyFont="1" applyFill="1" applyBorder="1" applyAlignment="1">
      <alignment vertical="center"/>
    </xf>
    <xf numFmtId="164" fontId="8" fillId="6" borderId="6" xfId="0" applyNumberFormat="1" applyFont="1" applyFill="1" applyBorder="1" applyAlignment="1">
      <alignment vertical="center"/>
    </xf>
    <xf numFmtId="49" fontId="9" fillId="6" borderId="12" xfId="0" applyNumberFormat="1" applyFont="1" applyFill="1" applyBorder="1" applyAlignment="1">
      <alignment vertical="center" wrapText="1"/>
    </xf>
    <xf numFmtId="49" fontId="3" fillId="6" borderId="24" xfId="0" applyNumberFormat="1" applyFont="1" applyFill="1" applyBorder="1" applyAlignment="1">
      <alignment vertical="center"/>
    </xf>
    <xf numFmtId="164" fontId="8" fillId="6" borderId="22" xfId="0" applyNumberFormat="1" applyFont="1" applyFill="1" applyBorder="1" applyAlignment="1">
      <alignment vertical="center"/>
    </xf>
    <xf numFmtId="49" fontId="3" fillId="4" borderId="16" xfId="0" applyNumberFormat="1" applyFont="1" applyFill="1" applyBorder="1" applyAlignment="1">
      <alignment horizontal="right" vertical="center"/>
    </xf>
    <xf numFmtId="49" fontId="3" fillId="4" borderId="8" xfId="0" applyNumberFormat="1" applyFont="1" applyFill="1" applyBorder="1" applyAlignment="1">
      <alignment horizontal="right" vertical="center"/>
    </xf>
    <xf numFmtId="49" fontId="6" fillId="0" borderId="27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vertical="center"/>
    </xf>
    <xf numFmtId="164" fontId="8" fillId="0" borderId="19" xfId="0" applyNumberFormat="1" applyFont="1" applyFill="1" applyBorder="1" applyAlignment="1">
      <alignment vertical="center"/>
    </xf>
    <xf numFmtId="49" fontId="12" fillId="4" borderId="16" xfId="0" applyNumberFormat="1" applyFont="1" applyFill="1" applyBorder="1" applyAlignment="1">
      <alignment vertical="center"/>
    </xf>
    <xf numFmtId="49" fontId="12" fillId="4" borderId="8" xfId="0" applyNumberFormat="1" applyFont="1" applyFill="1" applyBorder="1" applyAlignment="1">
      <alignment vertical="center"/>
    </xf>
    <xf numFmtId="0" fontId="1" fillId="2" borderId="0" xfId="0" applyFont="1" applyFill="1"/>
    <xf numFmtId="49" fontId="2" fillId="5" borderId="8" xfId="0" applyNumberFormat="1" applyFont="1" applyFill="1" applyBorder="1" applyAlignment="1">
      <alignment vertical="center"/>
    </xf>
    <xf numFmtId="4" fontId="2" fillId="4" borderId="8" xfId="0" applyNumberFormat="1" applyFont="1" applyFill="1" applyBorder="1" applyAlignment="1">
      <alignment horizontal="right" vertical="center"/>
    </xf>
    <xf numFmtId="0" fontId="14" fillId="0" borderId="7" xfId="1" applyFont="1" applyBorder="1"/>
    <xf numFmtId="0" fontId="15" fillId="0" borderId="7" xfId="1" applyFont="1" applyBorder="1"/>
    <xf numFmtId="0" fontId="14" fillId="0" borderId="6" xfId="1" applyFont="1" applyBorder="1"/>
    <xf numFmtId="0" fontId="15" fillId="0" borderId="6" xfId="1" applyFont="1" applyBorder="1"/>
    <xf numFmtId="0" fontId="14" fillId="0" borderId="22" xfId="1" applyFont="1" applyBorder="1"/>
    <xf numFmtId="0" fontId="15" fillId="0" borderId="22" xfId="1" applyFont="1" applyBorder="1"/>
    <xf numFmtId="0" fontId="14" fillId="0" borderId="19" xfId="1" applyFont="1" applyBorder="1"/>
    <xf numFmtId="0" fontId="15" fillId="0" borderId="19" xfId="1" applyFont="1" applyBorder="1"/>
    <xf numFmtId="0" fontId="16" fillId="0" borderId="19" xfId="1" applyFont="1" applyBorder="1"/>
    <xf numFmtId="0" fontId="17" fillId="0" borderId="22" xfId="1" applyFont="1" applyBorder="1"/>
    <xf numFmtId="0" fontId="14" fillId="6" borderId="19" xfId="1" applyFont="1" applyFill="1" applyBorder="1"/>
    <xf numFmtId="0" fontId="15" fillId="6" borderId="19" xfId="1" applyFont="1" applyFill="1" applyBorder="1"/>
    <xf numFmtId="0" fontId="14" fillId="6" borderId="22" xfId="1" applyFont="1" applyFill="1" applyBorder="1"/>
    <xf numFmtId="0" fontId="15" fillId="6" borderId="22" xfId="1" applyFont="1" applyFill="1" applyBorder="1"/>
    <xf numFmtId="164" fontId="4" fillId="3" borderId="0" xfId="0" applyNumberFormat="1" applyFont="1" applyFill="1" applyBorder="1" applyAlignment="1">
      <alignment vertical="top"/>
    </xf>
    <xf numFmtId="49" fontId="3" fillId="4" borderId="19" xfId="0" applyNumberFormat="1" applyFont="1" applyFill="1" applyBorder="1" applyAlignment="1">
      <alignment horizontal="right" vertical="center"/>
    </xf>
    <xf numFmtId="49" fontId="3" fillId="4" borderId="5" xfId="0" applyNumberFormat="1" applyFont="1" applyFill="1" applyBorder="1" applyAlignment="1">
      <alignment horizontal="right" vertical="center"/>
    </xf>
    <xf numFmtId="164" fontId="4" fillId="5" borderId="6" xfId="0" applyNumberFormat="1" applyFont="1" applyFill="1" applyBorder="1" applyAlignment="1">
      <alignment vertical="center"/>
    </xf>
    <xf numFmtId="164" fontId="8" fillId="3" borderId="17" xfId="0" applyNumberFormat="1" applyFont="1" applyFill="1" applyBorder="1" applyAlignment="1">
      <alignment horizontal="center" vertical="top"/>
    </xf>
    <xf numFmtId="164" fontId="8" fillId="3" borderId="4" xfId="0" applyNumberFormat="1" applyFont="1" applyFill="1" applyBorder="1" applyAlignment="1">
      <alignment horizontal="center" vertical="top"/>
    </xf>
    <xf numFmtId="164" fontId="8" fillId="3" borderId="4" xfId="0" applyNumberFormat="1" applyFont="1" applyFill="1" applyBorder="1" applyAlignment="1">
      <alignment horizontal="right" vertical="top"/>
    </xf>
    <xf numFmtId="49" fontId="19" fillId="5" borderId="5" xfId="0" applyNumberFormat="1" applyFont="1" applyFill="1" applyBorder="1" applyAlignment="1">
      <alignment vertical="center"/>
    </xf>
    <xf numFmtId="0" fontId="7" fillId="5" borderId="6" xfId="0" applyFont="1" applyFill="1" applyBorder="1"/>
    <xf numFmtId="0" fontId="7" fillId="5" borderId="5" xfId="0" applyFont="1" applyFill="1" applyBorder="1"/>
    <xf numFmtId="0" fontId="1" fillId="5" borderId="0" xfId="0" applyFont="1" applyFill="1" applyBorder="1"/>
    <xf numFmtId="1" fontId="1" fillId="5" borderId="8" xfId="0" applyNumberFormat="1" applyFont="1" applyFill="1" applyBorder="1"/>
    <xf numFmtId="0" fontId="7" fillId="5" borderId="0" xfId="0" applyFont="1" applyFill="1" applyBorder="1"/>
    <xf numFmtId="0" fontId="7" fillId="5" borderId="8" xfId="0" applyNumberFormat="1" applyFont="1" applyFill="1" applyBorder="1"/>
    <xf numFmtId="49" fontId="3" fillId="5" borderId="6" xfId="0" applyNumberFormat="1" applyFont="1" applyFill="1" applyBorder="1" applyAlignment="1">
      <alignment horizontal="right" vertical="center"/>
    </xf>
    <xf numFmtId="49" fontId="3" fillId="5" borderId="5" xfId="0" applyNumberFormat="1" applyFont="1" applyFill="1" applyBorder="1" applyAlignment="1">
      <alignment horizontal="right" vertical="center"/>
    </xf>
    <xf numFmtId="49" fontId="3" fillId="3" borderId="3" xfId="0" applyNumberFormat="1" applyFont="1" applyFill="1" applyBorder="1" applyAlignment="1">
      <alignment vertical="top"/>
    </xf>
    <xf numFmtId="49" fontId="8" fillId="3" borderId="6" xfId="0" applyNumberFormat="1" applyFont="1" applyFill="1" applyBorder="1" applyAlignment="1">
      <alignment vertical="center" wrapText="1"/>
    </xf>
    <xf numFmtId="49" fontId="19" fillId="5" borderId="17" xfId="0" applyNumberFormat="1" applyFont="1" applyFill="1" applyBorder="1" applyAlignment="1">
      <alignment vertical="center"/>
    </xf>
    <xf numFmtId="164" fontId="8" fillId="3" borderId="18" xfId="0" applyNumberFormat="1" applyFont="1" applyFill="1" applyBorder="1" applyAlignment="1">
      <alignment vertical="top"/>
    </xf>
    <xf numFmtId="164" fontId="4" fillId="3" borderId="4" xfId="0" applyNumberFormat="1" applyFont="1" applyFill="1" applyBorder="1" applyAlignment="1">
      <alignment vertical="top"/>
    </xf>
    <xf numFmtId="0" fontId="20" fillId="0" borderId="22" xfId="1" applyFont="1" applyBorder="1"/>
    <xf numFmtId="0" fontId="20" fillId="5" borderId="22" xfId="1" applyFont="1" applyFill="1" applyBorder="1"/>
    <xf numFmtId="0" fontId="20" fillId="6" borderId="22" xfId="1" applyFont="1" applyFill="1" applyBorder="1"/>
    <xf numFmtId="1" fontId="3" fillId="5" borderId="7" xfId="0" applyNumberFormat="1" applyFont="1" applyFill="1" applyBorder="1" applyAlignment="1">
      <alignment vertical="center"/>
    </xf>
    <xf numFmtId="49" fontId="19" fillId="5" borderId="5" xfId="0" applyNumberFormat="1" applyFont="1" applyFill="1" applyBorder="1" applyAlignment="1">
      <alignment horizontal="right" vertical="center"/>
    </xf>
    <xf numFmtId="1" fontId="3" fillId="0" borderId="25" xfId="0" applyNumberFormat="1" applyFont="1" applyFill="1" applyBorder="1" applyAlignment="1">
      <alignment horizontal="right" vertical="center"/>
    </xf>
    <xf numFmtId="1" fontId="18" fillId="0" borderId="23" xfId="0" applyNumberFormat="1" applyFont="1" applyFill="1" applyBorder="1" applyAlignment="1">
      <alignment horizontal="right" vertical="center"/>
    </xf>
    <xf numFmtId="1" fontId="3" fillId="0" borderId="9" xfId="0" applyNumberFormat="1" applyFont="1" applyFill="1" applyBorder="1" applyAlignment="1">
      <alignment horizontal="right" vertical="center"/>
    </xf>
    <xf numFmtId="1" fontId="3" fillId="0" borderId="23" xfId="0" applyNumberFormat="1" applyFont="1" applyFill="1" applyBorder="1" applyAlignment="1">
      <alignment horizontal="right" vertical="center"/>
    </xf>
    <xf numFmtId="1" fontId="3" fillId="6" borderId="25" xfId="0" applyNumberFormat="1" applyFont="1" applyFill="1" applyBorder="1" applyAlignment="1">
      <alignment horizontal="right" vertical="center"/>
    </xf>
    <xf numFmtId="49" fontId="12" fillId="4" borderId="14" xfId="0" applyNumberFormat="1" applyFont="1" applyFill="1" applyBorder="1" applyAlignment="1">
      <alignment vertical="center"/>
    </xf>
    <xf numFmtId="1" fontId="18" fillId="6" borderId="23" xfId="0" applyNumberFormat="1" applyFont="1" applyFill="1" applyBorder="1" applyAlignment="1">
      <alignment horizontal="right" vertical="center"/>
    </xf>
    <xf numFmtId="49" fontId="3" fillId="0" borderId="6" xfId="0" applyNumberFormat="1" applyFont="1" applyFill="1" applyBorder="1" applyAlignment="1">
      <alignment horizontal="right" vertical="center"/>
    </xf>
    <xf numFmtId="49" fontId="3" fillId="0" borderId="22" xfId="0" applyNumberFormat="1" applyFont="1" applyFill="1" applyBorder="1" applyAlignment="1">
      <alignment horizontal="right" vertical="center"/>
    </xf>
    <xf numFmtId="49" fontId="3" fillId="0" borderId="19" xfId="0" applyNumberFormat="1" applyFont="1" applyFill="1" applyBorder="1" applyAlignment="1">
      <alignment horizontal="right" vertical="center"/>
    </xf>
    <xf numFmtId="49" fontId="3" fillId="6" borderId="6" xfId="0" applyNumberFormat="1" applyFont="1" applyFill="1" applyBorder="1" applyAlignment="1">
      <alignment horizontal="right" vertical="center"/>
    </xf>
    <xf numFmtId="49" fontId="3" fillId="6" borderId="22" xfId="0" applyNumberFormat="1" applyFont="1" applyFill="1" applyBorder="1" applyAlignment="1">
      <alignment horizontal="right" vertical="center"/>
    </xf>
    <xf numFmtId="4" fontId="12" fillId="4" borderId="16" xfId="0" applyNumberFormat="1" applyFont="1" applyFill="1" applyBorder="1" applyAlignment="1">
      <alignment horizontal="right" vertical="center"/>
    </xf>
    <xf numFmtId="4" fontId="12" fillId="4" borderId="8" xfId="0" applyNumberFormat="1" applyFont="1" applyFill="1" applyBorder="1" applyAlignment="1">
      <alignment horizontal="right" vertical="center"/>
    </xf>
    <xf numFmtId="49" fontId="12" fillId="4" borderId="8" xfId="0" applyNumberFormat="1" applyFont="1" applyFill="1" applyBorder="1" applyAlignment="1">
      <alignment horizontal="right" vertical="center"/>
    </xf>
    <xf numFmtId="49" fontId="12" fillId="4" borderId="16" xfId="0" applyNumberFormat="1" applyFont="1" applyFill="1" applyBorder="1" applyAlignment="1">
      <alignment horizontal="right" vertical="center"/>
    </xf>
    <xf numFmtId="49" fontId="3" fillId="3" borderId="3" xfId="0" applyNumberFormat="1" applyFont="1" applyFill="1" applyBorder="1" applyAlignment="1">
      <alignment horizontal="right" vertical="top"/>
    </xf>
    <xf numFmtId="49" fontId="5" fillId="3" borderId="0" xfId="0" applyNumberFormat="1" applyFont="1" applyFill="1" applyBorder="1" applyAlignment="1">
      <alignment vertical="center" wrapText="1"/>
    </xf>
    <xf numFmtId="49" fontId="8" fillId="3" borderId="16" xfId="0" applyNumberFormat="1" applyFont="1" applyFill="1" applyBorder="1" applyAlignment="1">
      <alignment vertical="center"/>
    </xf>
    <xf numFmtId="49" fontId="22" fillId="4" borderId="26" xfId="0" applyNumberFormat="1" applyFont="1" applyFill="1" applyBorder="1" applyAlignment="1">
      <alignment horizontal="right" vertical="center"/>
    </xf>
    <xf numFmtId="164" fontId="4" fillId="3" borderId="16" xfId="0" applyNumberFormat="1" applyFont="1" applyFill="1" applyBorder="1" applyAlignment="1">
      <alignment vertical="top"/>
    </xf>
    <xf numFmtId="164" fontId="21" fillId="4" borderId="16" xfId="0" applyNumberFormat="1" applyFont="1" applyFill="1" applyBorder="1" applyAlignment="1">
      <alignment horizontal="right" vertical="top"/>
    </xf>
    <xf numFmtId="49" fontId="3" fillId="5" borderId="2" xfId="0" applyNumberFormat="1" applyFont="1" applyFill="1" applyBorder="1" applyAlignment="1">
      <alignment vertical="center"/>
    </xf>
    <xf numFmtId="49" fontId="3" fillId="5" borderId="1" xfId="0" applyNumberFormat="1" applyFont="1" applyFill="1" applyBorder="1" applyAlignment="1">
      <alignment vertical="center"/>
    </xf>
    <xf numFmtId="4" fontId="18" fillId="5" borderId="1" xfId="0" applyNumberFormat="1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vertical="center"/>
    </xf>
    <xf numFmtId="49" fontId="3" fillId="5" borderId="13" xfId="0" applyNumberFormat="1" applyFont="1" applyFill="1" applyBorder="1" applyAlignment="1">
      <alignment horizontal="right" vertical="center"/>
    </xf>
    <xf numFmtId="49" fontId="3" fillId="5" borderId="10" xfId="0" applyNumberFormat="1" applyFont="1" applyFill="1" applyBorder="1" applyAlignment="1">
      <alignment horizontal="right" vertical="center"/>
    </xf>
    <xf numFmtId="1" fontId="18" fillId="5" borderId="7" xfId="0" applyNumberFormat="1" applyFont="1" applyFill="1" applyBorder="1" applyAlignment="1">
      <alignment horizontal="right" vertical="center"/>
    </xf>
    <xf numFmtId="1" fontId="12" fillId="4" borderId="26" xfId="0" applyNumberFormat="1" applyFont="1" applyFill="1" applyBorder="1" applyAlignment="1">
      <alignment horizontal="right" vertical="center"/>
    </xf>
    <xf numFmtId="49" fontId="12" fillId="4" borderId="14" xfId="0" applyNumberFormat="1" applyFont="1" applyFill="1" applyBorder="1" applyAlignment="1">
      <alignment horizontal="right" vertical="center"/>
    </xf>
    <xf numFmtId="164" fontId="23" fillId="5" borderId="19" xfId="0" applyNumberFormat="1" applyFont="1" applyFill="1" applyBorder="1" applyAlignment="1">
      <alignment vertical="center"/>
    </xf>
    <xf numFmtId="164" fontId="21" fillId="4" borderId="4" xfId="0" applyNumberFormat="1" applyFont="1" applyFill="1" applyBorder="1" applyAlignment="1">
      <alignment vertical="center"/>
    </xf>
    <xf numFmtId="164" fontId="23" fillId="0" borderId="22" xfId="0" applyNumberFormat="1" applyFont="1" applyFill="1" applyBorder="1" applyAlignment="1">
      <alignment vertical="center"/>
    </xf>
    <xf numFmtId="49" fontId="8" fillId="7" borderId="2" xfId="0" applyNumberFormat="1" applyFont="1" applyFill="1" applyBorder="1" applyAlignment="1">
      <alignment horizontal="center" vertical="center" wrapText="1"/>
    </xf>
    <xf numFmtId="49" fontId="8" fillId="7" borderId="1" xfId="0" applyNumberFormat="1" applyFont="1" applyFill="1" applyBorder="1" applyAlignment="1">
      <alignment horizontal="center" vertical="center" wrapText="1"/>
    </xf>
    <xf numFmtId="49" fontId="8" fillId="7" borderId="3" xfId="0" applyNumberFormat="1" applyFont="1" applyFill="1" applyBorder="1" applyAlignment="1">
      <alignment horizontal="center" vertical="center" wrapText="1"/>
    </xf>
    <xf numFmtId="49" fontId="8" fillId="7" borderId="0" xfId="0" applyNumberFormat="1" applyFont="1" applyFill="1" applyBorder="1" applyAlignment="1">
      <alignment horizontal="center" vertical="center" wrapText="1"/>
    </xf>
    <xf numFmtId="49" fontId="8" fillId="7" borderId="14" xfId="0" applyNumberFormat="1" applyFont="1" applyFill="1" applyBorder="1" applyAlignment="1">
      <alignment horizontal="center" vertical="center" wrapText="1"/>
    </xf>
    <xf numFmtId="49" fontId="8" fillId="7" borderId="8" xfId="0" applyNumberFormat="1" applyFont="1" applyFill="1" applyBorder="1" applyAlignment="1">
      <alignment horizontal="center" vertical="center" wrapText="1"/>
    </xf>
    <xf numFmtId="49" fontId="5" fillId="7" borderId="2" xfId="0" applyNumberFormat="1" applyFont="1" applyFill="1" applyBorder="1" applyAlignment="1">
      <alignment horizontal="center" vertical="center" wrapText="1"/>
    </xf>
    <xf numFmtId="49" fontId="5" fillId="7" borderId="13" xfId="0" applyNumberFormat="1" applyFont="1" applyFill="1" applyBorder="1" applyAlignment="1">
      <alignment horizontal="center" vertical="center" wrapText="1"/>
    </xf>
    <xf numFmtId="49" fontId="5" fillId="7" borderId="3" xfId="0" applyNumberFormat="1" applyFont="1" applyFill="1" applyBorder="1" applyAlignment="1">
      <alignment horizontal="center" vertical="center" wrapText="1"/>
    </xf>
    <xf numFmtId="49" fontId="5" fillId="7" borderId="15" xfId="0" applyNumberFormat="1" applyFont="1" applyFill="1" applyBorder="1" applyAlignment="1">
      <alignment horizontal="center" vertical="center" wrapText="1"/>
    </xf>
    <xf numFmtId="49" fontId="5" fillId="7" borderId="14" xfId="0" applyNumberFormat="1" applyFont="1" applyFill="1" applyBorder="1" applyAlignment="1">
      <alignment horizontal="center" vertical="center" wrapText="1"/>
    </xf>
    <xf numFmtId="49" fontId="5" fillId="7" borderId="10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left" vertical="center" wrapText="1"/>
    </xf>
    <xf numFmtId="49" fontId="8" fillId="3" borderId="13" xfId="0" applyNumberFormat="1" applyFont="1" applyFill="1" applyBorder="1" applyAlignment="1">
      <alignment horizontal="left" vertical="center" wrapText="1"/>
    </xf>
    <xf numFmtId="49" fontId="8" fillId="3" borderId="3" xfId="0" applyNumberFormat="1" applyFont="1" applyFill="1" applyBorder="1" applyAlignment="1">
      <alignment horizontal="left" vertical="center" wrapText="1"/>
    </xf>
    <xf numFmtId="49" fontId="8" fillId="3" borderId="0" xfId="0" applyNumberFormat="1" applyFont="1" applyFill="1" applyBorder="1" applyAlignment="1">
      <alignment horizontal="left" vertical="center" wrapText="1"/>
    </xf>
    <xf numFmtId="49" fontId="8" fillId="3" borderId="15" xfId="0" applyNumberFormat="1" applyFont="1" applyFill="1" applyBorder="1" applyAlignment="1">
      <alignment horizontal="left" vertical="center" wrapText="1"/>
    </xf>
    <xf numFmtId="165" fontId="8" fillId="7" borderId="11" xfId="0" applyNumberFormat="1" applyFont="1" applyFill="1" applyBorder="1" applyAlignment="1">
      <alignment horizontal="center" vertical="top"/>
    </xf>
    <xf numFmtId="165" fontId="8" fillId="7" borderId="21" xfId="0" applyNumberFormat="1" applyFont="1" applyFill="1" applyBorder="1" applyAlignment="1">
      <alignment horizontal="center" vertical="top"/>
    </xf>
    <xf numFmtId="165" fontId="5" fillId="7" borderId="11" xfId="0" applyNumberFormat="1" applyFont="1" applyFill="1" applyBorder="1" applyAlignment="1">
      <alignment horizontal="center" vertical="top"/>
    </xf>
    <xf numFmtId="165" fontId="5" fillId="7" borderId="21" xfId="0" applyNumberFormat="1" applyFont="1" applyFill="1" applyBorder="1" applyAlignment="1">
      <alignment horizontal="center" vertical="top"/>
    </xf>
    <xf numFmtId="164" fontId="8" fillId="3" borderId="2" xfId="0" applyNumberFormat="1" applyFont="1" applyFill="1" applyBorder="1" applyAlignment="1">
      <alignment horizontal="center" vertical="top"/>
    </xf>
    <xf numFmtId="164" fontId="8" fillId="3" borderId="13" xfId="0" applyNumberFormat="1" applyFont="1" applyFill="1" applyBorder="1" applyAlignment="1">
      <alignment horizontal="center" vertical="top"/>
    </xf>
    <xf numFmtId="164" fontId="4" fillId="3" borderId="2" xfId="0" applyNumberFormat="1" applyFont="1" applyFill="1" applyBorder="1" applyAlignment="1">
      <alignment horizontal="center" vertical="top"/>
    </xf>
    <xf numFmtId="164" fontId="4" fillId="3" borderId="13" xfId="0" applyNumberFormat="1" applyFont="1" applyFill="1" applyBorder="1" applyAlignment="1">
      <alignment horizontal="center" vertical="top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spzalesie@wp.pl" TargetMode="External"/><Relationship Id="rId13" Type="http://schemas.openxmlformats.org/officeDocument/2006/relationships/hyperlink" Target="mailto:kary180281@wp.pl" TargetMode="External"/><Relationship Id="rId18" Type="http://schemas.openxmlformats.org/officeDocument/2006/relationships/hyperlink" Target="mailto:beataow@wp.pl" TargetMode="External"/><Relationship Id="rId26" Type="http://schemas.openxmlformats.org/officeDocument/2006/relationships/hyperlink" Target="mailto:supermenzlotow@o2.pl" TargetMode="External"/><Relationship Id="rId3" Type="http://schemas.openxmlformats.org/officeDocument/2006/relationships/hyperlink" Target="mailto:beataow@wp.pl" TargetMode="External"/><Relationship Id="rId21" Type="http://schemas.openxmlformats.org/officeDocument/2006/relationships/hyperlink" Target="mailto:nataliakotarak@wp.pl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sps.sparta.zlotow@gmail.com" TargetMode="External"/><Relationship Id="rId12" Type="http://schemas.openxmlformats.org/officeDocument/2006/relationships/hyperlink" Target="mailto:gwizdalaa@wp.pl" TargetMode="External"/><Relationship Id="rId17" Type="http://schemas.openxmlformats.org/officeDocument/2006/relationships/hyperlink" Target="mailto:spstawnica@gmail.com" TargetMode="External"/><Relationship Id="rId25" Type="http://schemas.openxmlformats.org/officeDocument/2006/relationships/hyperlink" Target="mailto:mjaszczyk4@gmail.com" TargetMode="External"/><Relationship Id="rId33" Type="http://schemas.openxmlformats.org/officeDocument/2006/relationships/hyperlink" Target="mailto:sspzalesie@wp.pl" TargetMode="External"/><Relationship Id="rId2" Type="http://schemas.openxmlformats.org/officeDocument/2006/relationships/hyperlink" Target="mailto:kgw.dzierzazenko@gmail.com" TargetMode="External"/><Relationship Id="rId16" Type="http://schemas.openxmlformats.org/officeDocument/2006/relationships/hyperlink" Target="mailto:kgw.dzierzazenko@gmail.com" TargetMode="External"/><Relationship Id="rId20" Type="http://schemas.openxmlformats.org/officeDocument/2006/relationships/hyperlink" Target="mailto:nataliakotarak@wp.pl" TargetMode="External"/><Relationship Id="rId29" Type="http://schemas.openxmlformats.org/officeDocument/2006/relationships/hyperlink" Target="mailto:kry.gawlik@gmail.com" TargetMode="External"/><Relationship Id="rId1" Type="http://schemas.openxmlformats.org/officeDocument/2006/relationships/hyperlink" Target="mailto:kgw.dzierzazenko@gmail.com" TargetMode="External"/><Relationship Id="rId6" Type="http://schemas.openxmlformats.org/officeDocument/2006/relationships/hyperlink" Target="mailto:edgar712@wp.pl" TargetMode="External"/><Relationship Id="rId11" Type="http://schemas.openxmlformats.org/officeDocument/2006/relationships/hyperlink" Target="mailto:przemo977@tlen.pl" TargetMode="External"/><Relationship Id="rId24" Type="http://schemas.openxmlformats.org/officeDocument/2006/relationships/hyperlink" Target="mailto:zlokoeks@gmail.com" TargetMode="External"/><Relationship Id="rId32" Type="http://schemas.openxmlformats.org/officeDocument/2006/relationships/hyperlink" Target="mailto:sspzalesie@wp.pl" TargetMode="External"/><Relationship Id="rId5" Type="http://schemas.openxmlformats.org/officeDocument/2006/relationships/hyperlink" Target="mailto:beataow@wp.pl" TargetMode="External"/><Relationship Id="rId15" Type="http://schemas.openxmlformats.org/officeDocument/2006/relationships/hyperlink" Target="mailto:spstawnica@gmail.com" TargetMode="External"/><Relationship Id="rId23" Type="http://schemas.openxmlformats.org/officeDocument/2006/relationships/hyperlink" Target="mailto:zioleek@poczta.onet.pl" TargetMode="External"/><Relationship Id="rId28" Type="http://schemas.openxmlformats.org/officeDocument/2006/relationships/hyperlink" Target="mailto:mgawlik33@tlen.pl" TargetMode="External"/><Relationship Id="rId10" Type="http://schemas.openxmlformats.org/officeDocument/2006/relationships/hyperlink" Target="mailto:mariuszwalter@op.pl" TargetMode="External"/><Relationship Id="rId19" Type="http://schemas.openxmlformats.org/officeDocument/2006/relationships/hyperlink" Target="mailto:spartazlotow@gmail.com" TargetMode="External"/><Relationship Id="rId31" Type="http://schemas.openxmlformats.org/officeDocument/2006/relationships/hyperlink" Target="mailto:mgawlik33@tlen.pl" TargetMode="External"/><Relationship Id="rId4" Type="http://schemas.openxmlformats.org/officeDocument/2006/relationships/hyperlink" Target="mailto:beataow@wp.pl" TargetMode="External"/><Relationship Id="rId9" Type="http://schemas.openxmlformats.org/officeDocument/2006/relationships/hyperlink" Target="mailto:tt.boxing@wp.pl" TargetMode="External"/><Relationship Id="rId14" Type="http://schemas.openxmlformats.org/officeDocument/2006/relationships/hyperlink" Target="mailto:krajniaczka@gmail.com" TargetMode="External"/><Relationship Id="rId22" Type="http://schemas.openxmlformats.org/officeDocument/2006/relationships/hyperlink" Target="mailto:adrianczyzyk@wp.pl" TargetMode="External"/><Relationship Id="rId27" Type="http://schemas.openxmlformats.org/officeDocument/2006/relationships/hyperlink" Target="mailto:kry.gawlik@gmail.com" TargetMode="External"/><Relationship Id="rId30" Type="http://schemas.openxmlformats.org/officeDocument/2006/relationships/hyperlink" Target="mailto:lks.drogowie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71123-D2E6-455D-9D75-80E70A6406A2}">
  <dimension ref="A1:R82"/>
  <sheetViews>
    <sheetView showGridLines="0" tabSelected="1" view="pageBreakPreview" topLeftCell="A4" zoomScale="145" zoomScaleNormal="100" zoomScaleSheetLayoutView="145" workbookViewId="0">
      <selection activeCell="S12" sqref="S12"/>
    </sheetView>
  </sheetViews>
  <sheetFormatPr defaultRowHeight="12.75" x14ac:dyDescent="0.2"/>
  <cols>
    <col min="1" max="1" width="3.7109375" style="3" customWidth="1"/>
    <col min="2" max="2" width="13.28515625" style="1" customWidth="1"/>
    <col min="3" max="3" width="9.28515625" style="1" customWidth="1"/>
    <col min="4" max="4" width="22.5703125" style="1" customWidth="1"/>
    <col min="5" max="5" width="8.85546875" style="1" customWidth="1"/>
    <col min="6" max="6" width="9.7109375" style="1" customWidth="1"/>
    <col min="7" max="7" width="5" style="1" customWidth="1"/>
    <col min="8" max="8" width="10.140625" style="3" customWidth="1"/>
    <col min="9" max="9" width="16.85546875" style="3" customWidth="1"/>
    <col min="10" max="10" width="3.85546875" style="1" hidden="1" customWidth="1"/>
    <col min="11" max="11" width="19.85546875" style="33" hidden="1" customWidth="1"/>
    <col min="12" max="12" width="10" style="1" hidden="1" customWidth="1"/>
    <col min="13" max="13" width="17.28515625" style="1" hidden="1" customWidth="1"/>
    <col min="14" max="14" width="2.28515625" style="3" customWidth="1"/>
    <col min="15" max="16" width="9.5703125" style="1" customWidth="1"/>
    <col min="17" max="18" width="9.5703125" style="3" customWidth="1"/>
    <col min="19" max="16384" width="9.140625" style="1"/>
  </cols>
  <sheetData>
    <row r="1" spans="1:18" ht="11.25" customHeight="1" x14ac:dyDescent="0.2">
      <c r="A1" s="122" t="s">
        <v>128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4"/>
      <c r="O1" s="110" t="s">
        <v>129</v>
      </c>
      <c r="P1" s="111"/>
      <c r="Q1" s="116" t="s">
        <v>130</v>
      </c>
      <c r="R1" s="117"/>
    </row>
    <row r="2" spans="1:18" ht="11.25" customHeight="1" x14ac:dyDescent="0.2">
      <c r="A2" s="125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12"/>
      <c r="P2" s="113"/>
      <c r="Q2" s="118"/>
      <c r="R2" s="119"/>
    </row>
    <row r="3" spans="1:18" ht="11.25" customHeight="1" x14ac:dyDescent="0.2">
      <c r="A3" s="125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7"/>
      <c r="O3" s="114"/>
      <c r="P3" s="115"/>
      <c r="Q3" s="120"/>
      <c r="R3" s="121"/>
    </row>
    <row r="4" spans="1:18" ht="11.25" customHeight="1" x14ac:dyDescent="0.2">
      <c r="A4" s="125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7"/>
      <c r="O4" s="132" t="s">
        <v>52</v>
      </c>
      <c r="P4" s="133"/>
      <c r="Q4" s="134" t="s">
        <v>52</v>
      </c>
      <c r="R4" s="135"/>
    </row>
    <row r="5" spans="1:18" ht="11.25" hidden="1" customHeight="1" x14ac:dyDescent="0.2">
      <c r="A5" s="92" t="s">
        <v>119</v>
      </c>
      <c r="B5" s="93"/>
      <c r="C5" s="93"/>
      <c r="D5" s="93"/>
      <c r="E5" s="93"/>
      <c r="F5" s="93"/>
      <c r="G5" s="93"/>
      <c r="H5" s="93"/>
      <c r="I5" s="93"/>
      <c r="J5" s="66" t="s">
        <v>119</v>
      </c>
      <c r="K5" s="50"/>
      <c r="L5" s="50"/>
      <c r="M5" s="50"/>
      <c r="N5" s="67"/>
      <c r="O5" s="128">
        <v>2020</v>
      </c>
      <c r="P5" s="129"/>
      <c r="Q5" s="130">
        <v>2021</v>
      </c>
      <c r="R5" s="131"/>
    </row>
    <row r="6" spans="1:18" ht="11.25" customHeight="1" x14ac:dyDescent="0.2">
      <c r="A6" s="95" t="s">
        <v>117</v>
      </c>
      <c r="B6" s="94" t="s">
        <v>66</v>
      </c>
      <c r="C6" s="96"/>
      <c r="D6" s="96"/>
      <c r="E6" s="96"/>
      <c r="F6" s="96"/>
      <c r="G6" s="96"/>
      <c r="H6" s="96"/>
      <c r="I6" s="97" t="s">
        <v>125</v>
      </c>
      <c r="J6" s="68" t="s">
        <v>118</v>
      </c>
      <c r="K6" s="54" t="s">
        <v>96</v>
      </c>
      <c r="L6" s="55" t="s">
        <v>97</v>
      </c>
      <c r="M6" s="69" t="s">
        <v>98</v>
      </c>
      <c r="N6" s="70"/>
      <c r="O6" s="56" t="s">
        <v>53</v>
      </c>
      <c r="P6" s="56" t="s">
        <v>54</v>
      </c>
      <c r="Q6" s="56" t="s">
        <v>53</v>
      </c>
      <c r="R6" s="56" t="s">
        <v>54</v>
      </c>
    </row>
    <row r="7" spans="1:18" ht="11.25" customHeight="1" x14ac:dyDescent="0.2">
      <c r="A7" s="104">
        <f>SUM(A9:A18)</f>
        <v>26</v>
      </c>
      <c r="B7" s="98" t="s">
        <v>57</v>
      </c>
      <c r="C7" s="99"/>
      <c r="D7" s="100">
        <f>SUM(D9:D18)</f>
        <v>190000</v>
      </c>
      <c r="E7" s="101"/>
      <c r="F7" s="99"/>
      <c r="G7" s="99"/>
      <c r="H7" s="99"/>
      <c r="I7" s="102" t="s">
        <v>126</v>
      </c>
      <c r="J7" s="74">
        <f>SUM(IF(FREQUENCY(J19:J72,J19:J72)&gt;0,1))</f>
        <v>20</v>
      </c>
      <c r="K7" s="60"/>
      <c r="L7" s="58"/>
      <c r="M7" s="62"/>
      <c r="N7" s="64" t="s">
        <v>62</v>
      </c>
      <c r="O7" s="53">
        <f t="shared" ref="O7:R8" si="0">SUMIFS(O$9:O$18,$N$9:$N$18,$N7)</f>
        <v>222428</v>
      </c>
      <c r="P7" s="53">
        <f t="shared" si="0"/>
        <v>139000</v>
      </c>
      <c r="Q7" s="53">
        <f t="shared" si="0"/>
        <v>276990</v>
      </c>
      <c r="R7" s="53">
        <f t="shared" si="0"/>
        <v>190000</v>
      </c>
    </row>
    <row r="8" spans="1:18" ht="11.25" customHeight="1" x14ac:dyDescent="0.2">
      <c r="A8" s="75"/>
      <c r="B8" s="9"/>
      <c r="C8" s="10"/>
      <c r="D8" s="34"/>
      <c r="E8" s="34"/>
      <c r="F8" s="10"/>
      <c r="G8" s="10"/>
      <c r="H8" s="10"/>
      <c r="I8" s="103" t="s">
        <v>127</v>
      </c>
      <c r="J8" s="57"/>
      <c r="K8" s="61"/>
      <c r="L8" s="59"/>
      <c r="M8" s="63"/>
      <c r="N8" s="65" t="s">
        <v>63</v>
      </c>
      <c r="O8" s="19" t="e">
        <f t="shared" ca="1" si="0"/>
        <v>#REF!</v>
      </c>
      <c r="P8" s="16">
        <f t="shared" si="0"/>
        <v>0</v>
      </c>
      <c r="Q8" s="19">
        <f t="shared" si="0"/>
        <v>426274.8</v>
      </c>
      <c r="R8" s="107">
        <f t="shared" si="0"/>
        <v>124895</v>
      </c>
    </row>
    <row r="9" spans="1:18" ht="11.25" customHeight="1" x14ac:dyDescent="0.2">
      <c r="A9" s="105">
        <f>(COUNTIFS(A$19:A$72,"&gt;0",B$19:B$72,$B9))/2</f>
        <v>5</v>
      </c>
      <c r="B9" s="6" t="s">
        <v>35</v>
      </c>
      <c r="C9" s="7"/>
      <c r="D9" s="88">
        <v>25000</v>
      </c>
      <c r="E9" s="88">
        <f>D9-R9</f>
        <v>0</v>
      </c>
      <c r="F9" s="31"/>
      <c r="G9" s="7"/>
      <c r="H9" s="7"/>
      <c r="I9" s="91" t="s">
        <v>120</v>
      </c>
      <c r="J9" s="51"/>
      <c r="K9" s="26"/>
      <c r="L9" s="51"/>
      <c r="M9" s="26"/>
      <c r="N9" s="51" t="s">
        <v>62</v>
      </c>
      <c r="O9" s="15">
        <f>SUMIFS(O$19:O$82,$B$19:$B$82,$B9,$N$19:$N$82,"D")</f>
        <v>19616</v>
      </c>
      <c r="P9" s="15">
        <f>SUMIFS(P$19:P$82,$B$19:$B$82,$B9,$N$19:$N$82,"D")</f>
        <v>12000</v>
      </c>
      <c r="Q9" s="15">
        <f>SUMIFS(Q$19:Q$82,$B$19:$B$82,$B9,$N$19:$N$82,"D")</f>
        <v>40754</v>
      </c>
      <c r="R9" s="15">
        <f>SUMIFS(R$19:R$82,$B$19:$B$82,$B9,$N$19:$N$82,"D")</f>
        <v>25000</v>
      </c>
    </row>
    <row r="10" spans="1:18" ht="11.25" customHeight="1" x14ac:dyDescent="0.2">
      <c r="A10" s="106"/>
      <c r="B10" s="81" t="str">
        <f>B9</f>
        <v>TURYSTYKA</v>
      </c>
      <c r="C10" s="8"/>
      <c r="D10" s="35"/>
      <c r="E10" s="35"/>
      <c r="F10" s="32"/>
      <c r="G10" s="8"/>
      <c r="H10" s="8"/>
      <c r="I10" s="27"/>
      <c r="J10" s="52"/>
      <c r="K10" s="27"/>
      <c r="L10" s="52"/>
      <c r="M10" s="27"/>
      <c r="N10" s="52" t="s">
        <v>63</v>
      </c>
      <c r="O10" s="17">
        <f>SUMIFS(O$19:O$82,$B$19:$B$82,$B9,$N$19:$N$82,"k")</f>
        <v>26841</v>
      </c>
      <c r="P10" s="18">
        <f>SUMIFS(P$19:P$82,$B$19:$B$82,$B9,$N$19:$N$82,"k")</f>
        <v>0</v>
      </c>
      <c r="Q10" s="17">
        <f>SUMIFS(Q$19:Q$82,$B$19:$B$82,$B9,$N$19:$N$82,"k")</f>
        <v>58435</v>
      </c>
      <c r="R10" s="108">
        <f>SUMIFS(R$19:R$82,$B$19:$B$82,$B9,$N$19:$N$82,"k")</f>
        <v>29590</v>
      </c>
    </row>
    <row r="11" spans="1:18" ht="11.25" customHeight="1" x14ac:dyDescent="0.2">
      <c r="A11" s="105">
        <f>(COUNTIFS(A$19:A$72,"&gt;0",B$19:B$72,$B11))/2</f>
        <v>0</v>
      </c>
      <c r="B11" s="6" t="s">
        <v>131</v>
      </c>
      <c r="C11" s="7"/>
      <c r="D11" s="88">
        <v>5000</v>
      </c>
      <c r="E11" s="88">
        <f>D11-R11</f>
        <v>3000</v>
      </c>
      <c r="F11" s="31"/>
      <c r="G11" s="7"/>
      <c r="H11" s="7"/>
      <c r="I11" s="91" t="s">
        <v>121</v>
      </c>
      <c r="J11" s="51"/>
      <c r="K11" s="26"/>
      <c r="L11" s="51"/>
      <c r="M11" s="26"/>
      <c r="N11" s="51" t="s">
        <v>62</v>
      </c>
      <c r="O11" s="15">
        <f>SUMIFS(O$19:O$82,$B$19:$B$82,$B11,$N$19:$N$82,"D")</f>
        <v>3100</v>
      </c>
      <c r="P11" s="15">
        <f>SUMIFS(P$19:P$82,$B$19:$B$82,$B11,$N$19:$N$82,"D")</f>
        <v>2500</v>
      </c>
      <c r="Q11" s="15">
        <f>SUMIFS(Q$19:Q$82,$B$19:$B$82,$B11,$N$19:$N$82,"D")</f>
        <v>2500</v>
      </c>
      <c r="R11" s="15">
        <f>SUMIFS(R$19:R$82,$B$19:$B$82,$B11,$N$19:$N$82,"D")</f>
        <v>2000</v>
      </c>
    </row>
    <row r="12" spans="1:18" ht="11.25" customHeight="1" x14ac:dyDescent="0.2">
      <c r="A12" s="106"/>
      <c r="B12" s="81" t="str">
        <f>B11</f>
        <v>BEZPIECZEŃSTWO</v>
      </c>
      <c r="C12" s="8"/>
      <c r="D12" s="89"/>
      <c r="E12" s="89"/>
      <c r="F12" s="32"/>
      <c r="G12" s="8"/>
      <c r="H12" s="8"/>
      <c r="I12" s="90"/>
      <c r="J12" s="52"/>
      <c r="K12" s="27"/>
      <c r="L12" s="52"/>
      <c r="M12" s="27"/>
      <c r="N12" s="52" t="s">
        <v>63</v>
      </c>
      <c r="O12" s="17" t="e">
        <f ca="1">P9(O$19:O$82,$B$19:$B$82,$B11,$N$19:$N$82,"k")</f>
        <v>#REF!</v>
      </c>
      <c r="P12" s="18">
        <f>SUMIFS(P$19:P$82,$B$19:$B$82,$B11,$N$19:$N$82,"k")</f>
        <v>0</v>
      </c>
      <c r="Q12" s="17">
        <f>SUMIFS(Q$19:Q$82,$B$19:$B$82,$B11,$N$19:$N$82,"k")</f>
        <v>3140</v>
      </c>
      <c r="R12" s="108">
        <f>SUMIFS(R$19:R$82,$B$19:$B$82,$B11,$N$19:$N$82,"k")</f>
        <v>2640</v>
      </c>
    </row>
    <row r="13" spans="1:18" ht="11.25" customHeight="1" x14ac:dyDescent="0.2">
      <c r="A13" s="105">
        <f>(COUNTIFS(A$19:A$72,"&gt;0",B$19:B$72,$B13))/2</f>
        <v>4</v>
      </c>
      <c r="B13" s="6" t="s">
        <v>60</v>
      </c>
      <c r="C13" s="7"/>
      <c r="D13" s="88">
        <v>10000</v>
      </c>
      <c r="E13" s="88">
        <f>D13-R13</f>
        <v>-1400</v>
      </c>
      <c r="F13" s="31"/>
      <c r="G13" s="7"/>
      <c r="H13" s="7"/>
      <c r="I13" s="91" t="s">
        <v>122</v>
      </c>
      <c r="J13" s="51"/>
      <c r="K13" s="26"/>
      <c r="L13" s="51"/>
      <c r="M13" s="26"/>
      <c r="N13" s="51" t="s">
        <v>62</v>
      </c>
      <c r="O13" s="15">
        <f>SUMIFS(O$19:O$82,$B$19:$B$82,$B13,$N$19:$N$82,"D")</f>
        <v>26300</v>
      </c>
      <c r="P13" s="15">
        <f>SUMIFS(P$19:P$82,$B$19:$B$82,$B13,$N$19:$N$82,"D")</f>
        <v>10000</v>
      </c>
      <c r="Q13" s="15">
        <f>SUMIFS(Q$19:Q$82,$B$19:$B$82,$B13,$N$19:$N$82,"D")</f>
        <v>31350</v>
      </c>
      <c r="R13" s="15">
        <f>SUMIFS(R$19:R$82,$B$19:$B$82,$B13,$N$19:$N$82,"D")</f>
        <v>11400</v>
      </c>
    </row>
    <row r="14" spans="1:18" ht="11.25" customHeight="1" x14ac:dyDescent="0.2">
      <c r="A14" s="106"/>
      <c r="B14" s="81" t="str">
        <f>B13</f>
        <v>DZIECI i MŁ.</v>
      </c>
      <c r="C14" s="8"/>
      <c r="D14" s="89"/>
      <c r="E14" s="89"/>
      <c r="F14" s="32"/>
      <c r="G14" s="8"/>
      <c r="H14" s="8"/>
      <c r="I14" s="90"/>
      <c r="J14" s="52"/>
      <c r="K14" s="27"/>
      <c r="L14" s="52"/>
      <c r="M14" s="27"/>
      <c r="N14" s="52" t="s">
        <v>63</v>
      </c>
      <c r="O14" s="17">
        <f>SUMIFS(O$19:O$82,$B$19:$B$82,$B13,$N$19:$N$82,"k")</f>
        <v>58154</v>
      </c>
      <c r="P14" s="18">
        <f>SUMIFS(P$19:P$82,$B$19:$B$82,$B13,$N$19:$N$82,"k")</f>
        <v>0</v>
      </c>
      <c r="Q14" s="17">
        <f>SUMIFS(Q$19:Q$82,$B$19:$B$82,$B13,$N$19:$N$82,"k")</f>
        <v>67891.8</v>
      </c>
      <c r="R14" s="18">
        <f>SUMIFS(R$19:R$82,$B$19:$B$82,$B13,$N$19:$N$82,"k")</f>
        <v>10840</v>
      </c>
    </row>
    <row r="15" spans="1:18" ht="11.25" customHeight="1" x14ac:dyDescent="0.2">
      <c r="A15" s="105">
        <f>(COUNTIFS(A$19:A$72,"&gt;0",B$19:B$72,$B15))/2</f>
        <v>0</v>
      </c>
      <c r="B15" s="6" t="s">
        <v>45</v>
      </c>
      <c r="C15" s="7"/>
      <c r="D15" s="88">
        <v>10000</v>
      </c>
      <c r="E15" s="88">
        <f>D15-R15</f>
        <v>6400</v>
      </c>
      <c r="F15" s="31"/>
      <c r="G15" s="7"/>
      <c r="H15" s="7"/>
      <c r="I15" s="91" t="s">
        <v>123</v>
      </c>
      <c r="J15" s="51"/>
      <c r="K15" s="26"/>
      <c r="L15" s="51"/>
      <c r="M15" s="26"/>
      <c r="N15" s="51" t="s">
        <v>62</v>
      </c>
      <c r="O15" s="15">
        <f>SUMIFS(O$19:O$82,$B$19:$B$82,$B15,$N$19:$N$82,"D")</f>
        <v>2550</v>
      </c>
      <c r="P15" s="15">
        <f>SUMIFS(P$19:P$82,$B$19:$B$82,$B15,$N$19:$N$82,"D")</f>
        <v>1000</v>
      </c>
      <c r="Q15" s="15">
        <f>SUMIFS(Q$19:Q$82,$B$19:$B$82,$B15,$N$19:$N$82,"D")</f>
        <v>8900</v>
      </c>
      <c r="R15" s="15">
        <f>SUMIFS(R$19:R$82,$B$19:$B$82,$B15,$N$19:$N$82,"D")</f>
        <v>3600</v>
      </c>
    </row>
    <row r="16" spans="1:18" ht="11.25" customHeight="1" x14ac:dyDescent="0.2">
      <c r="A16" s="106"/>
      <c r="B16" s="81" t="str">
        <f>B15</f>
        <v>KULTURA</v>
      </c>
      <c r="C16" s="8"/>
      <c r="D16" s="89"/>
      <c r="E16" s="89"/>
      <c r="F16" s="32"/>
      <c r="G16" s="8"/>
      <c r="H16" s="8"/>
      <c r="I16" s="90"/>
      <c r="J16" s="52"/>
      <c r="K16" s="27"/>
      <c r="L16" s="52"/>
      <c r="M16" s="27"/>
      <c r="N16" s="52" t="s">
        <v>63</v>
      </c>
      <c r="O16" s="17">
        <f>SUMIFS(O$19:O$82,$B$19:$B$82,$B15,$N$19:$N$82,"k")</f>
        <v>3550</v>
      </c>
      <c r="P16" s="18">
        <f>SUMIFS(P$19:P$82,$B$19:$B$82,$B15,$N$19:$N$82,"k")</f>
        <v>0</v>
      </c>
      <c r="Q16" s="17">
        <f>SUMIFS(Q$19:Q$82,$B$19:$B$82,$B15,$N$19:$N$82,"k")</f>
        <v>11583</v>
      </c>
      <c r="R16" s="108">
        <f>SUMIFS(R$19:R$82,$B$19:$B$82,$B15,$N$19:$N$82,"k")</f>
        <v>3225</v>
      </c>
    </row>
    <row r="17" spans="1:18" ht="11.25" customHeight="1" x14ac:dyDescent="0.2">
      <c r="A17" s="105">
        <f>(COUNTIFS(A$19:A$72,"&gt;0",B$19:B$72,$B17))/2</f>
        <v>17</v>
      </c>
      <c r="B17" s="6" t="s">
        <v>1</v>
      </c>
      <c r="C17" s="7"/>
      <c r="D17" s="88">
        <v>140000</v>
      </c>
      <c r="E17" s="88">
        <f>D17-R17</f>
        <v>-8000</v>
      </c>
      <c r="F17" s="31"/>
      <c r="G17" s="7"/>
      <c r="H17" s="7"/>
      <c r="I17" s="91" t="s">
        <v>124</v>
      </c>
      <c r="J17" s="51"/>
      <c r="K17" s="26"/>
      <c r="L17" s="51"/>
      <c r="M17" s="26"/>
      <c r="N17" s="51" t="s">
        <v>62</v>
      </c>
      <c r="O17" s="15">
        <f>SUMIFS(O$19:O$82,$B$19:$B$82,$B17,$N$19:$N$82,"D")</f>
        <v>170862</v>
      </c>
      <c r="P17" s="15">
        <f>SUMIFS(P$19:P$82,$B$19:$B$82,$B17,$N$19:$N$82,"D")</f>
        <v>113500</v>
      </c>
      <c r="Q17" s="15">
        <f>SUMIFS(Q$19:Q$82,$B$19:$B$82,$B17,$N$19:$N$82,"D")</f>
        <v>193486</v>
      </c>
      <c r="R17" s="15">
        <f>SUMIFS(R$19:R$82,$B$19:$B$82,$B17,$N$19:$N$82,"D")</f>
        <v>148000</v>
      </c>
    </row>
    <row r="18" spans="1:18" ht="11.25" customHeight="1" x14ac:dyDescent="0.2">
      <c r="A18" s="106"/>
      <c r="B18" s="81" t="str">
        <f>B17</f>
        <v>SPORT</v>
      </c>
      <c r="C18" s="8"/>
      <c r="D18" s="89"/>
      <c r="E18" s="32"/>
      <c r="F18" s="8"/>
      <c r="G18" s="8"/>
      <c r="H18" s="8"/>
      <c r="I18" s="90"/>
      <c r="J18" s="52"/>
      <c r="K18" s="27"/>
      <c r="L18" s="52"/>
      <c r="M18" s="27"/>
      <c r="N18" s="52" t="s">
        <v>63</v>
      </c>
      <c r="O18" s="17">
        <f>SUMIFS(O$19:O$82,$B$19:$B$82,$B17,$N$19:$N$82,"k")</f>
        <v>248785</v>
      </c>
      <c r="P18" s="18">
        <f>SUMIFS(P$19:P$82,$B$19:$B$82,$B17,$N$19:$N$82,"k")</f>
        <v>0</v>
      </c>
      <c r="Q18" s="17">
        <f>SUMIFS(Q$19:Q$82,$B$19:$B$82,$B17,$N$19:$N$82,"k")</f>
        <v>285225</v>
      </c>
      <c r="R18" s="108">
        <f>SUMIFS(R$19:R$82,$B$19:$B$82,$B17,$N$19:$N$82,"k")</f>
        <v>78600</v>
      </c>
    </row>
    <row r="19" spans="1:18" ht="11.25" customHeight="1" x14ac:dyDescent="0.2">
      <c r="A19" s="76">
        <v>1</v>
      </c>
      <c r="B19" s="13" t="s">
        <v>1</v>
      </c>
      <c r="C19" s="4" t="s">
        <v>0</v>
      </c>
      <c r="D19" s="4"/>
      <c r="E19" s="4"/>
      <c r="F19" s="4"/>
      <c r="G19" s="4"/>
      <c r="H19" s="4"/>
      <c r="I19" s="4"/>
      <c r="J19" s="37">
        <v>1</v>
      </c>
      <c r="K19" s="36" t="s">
        <v>69</v>
      </c>
      <c r="L19" s="37">
        <v>601768712</v>
      </c>
      <c r="M19" s="37" t="s">
        <v>104</v>
      </c>
      <c r="N19" s="83" t="s">
        <v>62</v>
      </c>
      <c r="O19" s="11">
        <v>2500</v>
      </c>
      <c r="P19" s="11">
        <v>0</v>
      </c>
      <c r="Q19" s="11">
        <v>2300</v>
      </c>
      <c r="R19" s="11">
        <v>1000</v>
      </c>
    </row>
    <row r="20" spans="1:18" ht="11.25" customHeight="1" x14ac:dyDescent="0.2">
      <c r="A20" s="77">
        <f>A19</f>
        <v>1</v>
      </c>
      <c r="B20" s="14" t="str">
        <f>B19</f>
        <v>SPORT</v>
      </c>
      <c r="C20" s="5" t="s">
        <v>2</v>
      </c>
      <c r="D20" s="5"/>
      <c r="E20" s="5"/>
      <c r="F20" s="5"/>
      <c r="G20" s="5"/>
      <c r="H20" s="5"/>
      <c r="I20" s="5"/>
      <c r="J20" s="71">
        <f>J19</f>
        <v>1</v>
      </c>
      <c r="K20" s="40"/>
      <c r="L20" s="41"/>
      <c r="M20" s="41"/>
      <c r="N20" s="84" t="s">
        <v>63</v>
      </c>
      <c r="O20" s="12">
        <v>3640</v>
      </c>
      <c r="P20" s="12"/>
      <c r="Q20" s="12">
        <v>2980</v>
      </c>
      <c r="R20" s="12"/>
    </row>
    <row r="21" spans="1:18" ht="11.25" customHeight="1" x14ac:dyDescent="0.2">
      <c r="A21" s="76">
        <v>2</v>
      </c>
      <c r="B21" s="13" t="s">
        <v>1</v>
      </c>
      <c r="C21" s="4" t="s">
        <v>3</v>
      </c>
      <c r="D21" s="4"/>
      <c r="E21" s="4"/>
      <c r="F21" s="4"/>
      <c r="G21" s="4"/>
      <c r="H21" s="4"/>
      <c r="I21" s="4"/>
      <c r="J21" s="43">
        <v>2</v>
      </c>
      <c r="K21" s="42" t="s">
        <v>86</v>
      </c>
      <c r="L21" s="43">
        <v>672653342</v>
      </c>
      <c r="M21" s="43" t="s">
        <v>101</v>
      </c>
      <c r="N21" s="83" t="s">
        <v>62</v>
      </c>
      <c r="O21" s="11">
        <v>2000</v>
      </c>
      <c r="P21" s="11">
        <v>2000</v>
      </c>
      <c r="Q21" s="11">
        <v>2000</v>
      </c>
      <c r="R21" s="11">
        <v>2000</v>
      </c>
    </row>
    <row r="22" spans="1:18" ht="11.25" customHeight="1" x14ac:dyDescent="0.2">
      <c r="A22" s="77">
        <f>A21</f>
        <v>2</v>
      </c>
      <c r="B22" s="14" t="str">
        <f>B21</f>
        <v>SPORT</v>
      </c>
      <c r="C22" s="5" t="s">
        <v>4</v>
      </c>
      <c r="D22" s="5"/>
      <c r="E22" s="5"/>
      <c r="F22" s="5"/>
      <c r="G22" s="5"/>
      <c r="H22" s="5"/>
      <c r="I22" s="5"/>
      <c r="J22" s="71">
        <f>J21</f>
        <v>2</v>
      </c>
      <c r="K22" s="40"/>
      <c r="L22" s="45">
        <v>663140949</v>
      </c>
      <c r="M22" s="41"/>
      <c r="N22" s="84" t="s">
        <v>63</v>
      </c>
      <c r="O22" s="12">
        <v>2700</v>
      </c>
      <c r="P22" s="12"/>
      <c r="Q22" s="12">
        <v>2700</v>
      </c>
      <c r="R22" s="109">
        <v>2700</v>
      </c>
    </row>
    <row r="23" spans="1:18" ht="11.25" customHeight="1" x14ac:dyDescent="0.2">
      <c r="A23" s="76">
        <v>3</v>
      </c>
      <c r="B23" s="13" t="s">
        <v>1</v>
      </c>
      <c r="C23" s="4" t="s">
        <v>5</v>
      </c>
      <c r="D23" s="4"/>
      <c r="E23" s="4"/>
      <c r="F23" s="4"/>
      <c r="G23" s="4"/>
      <c r="H23" s="4"/>
      <c r="I23" s="4"/>
      <c r="J23" s="43">
        <v>3</v>
      </c>
      <c r="K23" s="42" t="s">
        <v>73</v>
      </c>
      <c r="L23" s="43">
        <v>691125099</v>
      </c>
      <c r="M23" s="43" t="s">
        <v>110</v>
      </c>
      <c r="N23" s="83" t="s">
        <v>62</v>
      </c>
      <c r="O23" s="11">
        <v>8000</v>
      </c>
      <c r="P23" s="11">
        <v>4000</v>
      </c>
      <c r="Q23" s="11">
        <v>8000</v>
      </c>
      <c r="R23" s="11">
        <v>4000</v>
      </c>
    </row>
    <row r="24" spans="1:18" ht="11.25" customHeight="1" x14ac:dyDescent="0.2">
      <c r="A24" s="77">
        <f>A23</f>
        <v>3</v>
      </c>
      <c r="B24" s="14" t="str">
        <f>B23</f>
        <v>SPORT</v>
      </c>
      <c r="C24" s="5" t="s">
        <v>6</v>
      </c>
      <c r="D24" s="5"/>
      <c r="E24" s="5"/>
      <c r="F24" s="5"/>
      <c r="G24" s="5"/>
      <c r="H24" s="5"/>
      <c r="I24" s="5"/>
      <c r="J24" s="71">
        <f>J23</f>
        <v>3</v>
      </c>
      <c r="K24" s="40"/>
      <c r="L24" s="41"/>
      <c r="M24" s="41"/>
      <c r="N24" s="84" t="s">
        <v>63</v>
      </c>
      <c r="O24" s="12">
        <v>10200</v>
      </c>
      <c r="P24" s="12"/>
      <c r="Q24" s="12">
        <v>10200</v>
      </c>
      <c r="R24" s="12"/>
    </row>
    <row r="25" spans="1:18" ht="11.25" customHeight="1" x14ac:dyDescent="0.2">
      <c r="A25" s="76">
        <v>4</v>
      </c>
      <c r="B25" s="13" t="s">
        <v>1</v>
      </c>
      <c r="C25" s="4" t="s">
        <v>7</v>
      </c>
      <c r="D25" s="4"/>
      <c r="E25" s="4"/>
      <c r="F25" s="4"/>
      <c r="G25" s="4"/>
      <c r="H25" s="4"/>
      <c r="I25" s="4"/>
      <c r="J25" s="43">
        <v>4</v>
      </c>
      <c r="K25" s="44" t="s">
        <v>77</v>
      </c>
      <c r="L25" s="43"/>
      <c r="M25" s="43"/>
      <c r="N25" s="83" t="s">
        <v>62</v>
      </c>
      <c r="O25" s="11">
        <v>5200</v>
      </c>
      <c r="P25" s="11">
        <v>2500</v>
      </c>
      <c r="Q25" s="11">
        <v>6650</v>
      </c>
      <c r="R25" s="11">
        <v>3000</v>
      </c>
    </row>
    <row r="26" spans="1:18" ht="11.25" customHeight="1" x14ac:dyDescent="0.2">
      <c r="A26" s="77">
        <f>A25</f>
        <v>4</v>
      </c>
      <c r="B26" s="14" t="str">
        <f>B25</f>
        <v>SPORT</v>
      </c>
      <c r="C26" s="5" t="s">
        <v>56</v>
      </c>
      <c r="D26" s="5"/>
      <c r="E26" s="5"/>
      <c r="F26" s="5"/>
      <c r="G26" s="5"/>
      <c r="H26" s="5"/>
      <c r="I26" s="5"/>
      <c r="J26" s="71">
        <f>J25</f>
        <v>4</v>
      </c>
      <c r="K26" s="40" t="s">
        <v>78</v>
      </c>
      <c r="L26" s="41">
        <v>607397794</v>
      </c>
      <c r="M26" s="41" t="s">
        <v>105</v>
      </c>
      <c r="N26" s="84" t="s">
        <v>63</v>
      </c>
      <c r="O26" s="12">
        <v>9500</v>
      </c>
      <c r="P26" s="12"/>
      <c r="Q26" s="12">
        <v>11050</v>
      </c>
      <c r="R26" s="12"/>
    </row>
    <row r="27" spans="1:18" ht="11.25" customHeight="1" x14ac:dyDescent="0.2">
      <c r="A27" s="76">
        <v>5</v>
      </c>
      <c r="B27" s="13" t="s">
        <v>1</v>
      </c>
      <c r="C27" s="4" t="s">
        <v>8</v>
      </c>
      <c r="D27" s="4"/>
      <c r="E27" s="4"/>
      <c r="F27" s="4"/>
      <c r="G27" s="4"/>
      <c r="H27" s="4"/>
      <c r="I27" s="4"/>
      <c r="J27" s="43">
        <v>5</v>
      </c>
      <c r="K27" s="42" t="s">
        <v>67</v>
      </c>
      <c r="L27" s="43">
        <v>662119049</v>
      </c>
      <c r="M27" s="43" t="s">
        <v>94</v>
      </c>
      <c r="N27" s="83" t="s">
        <v>62</v>
      </c>
      <c r="O27" s="11"/>
      <c r="P27" s="11"/>
      <c r="Q27" s="11">
        <v>1520</v>
      </c>
      <c r="R27" s="11">
        <v>1000</v>
      </c>
    </row>
    <row r="28" spans="1:18" ht="11.25" customHeight="1" x14ac:dyDescent="0.2">
      <c r="A28" s="77">
        <f>A27</f>
        <v>5</v>
      </c>
      <c r="B28" s="14" t="str">
        <f>B27</f>
        <v>SPORT</v>
      </c>
      <c r="C28" s="5" t="s">
        <v>9</v>
      </c>
      <c r="D28" s="5"/>
      <c r="E28" s="5"/>
      <c r="F28" s="5"/>
      <c r="G28" s="5"/>
      <c r="H28" s="5"/>
      <c r="I28" s="5"/>
      <c r="J28" s="71">
        <f>J27</f>
        <v>5</v>
      </c>
      <c r="K28" s="40"/>
      <c r="L28" s="41">
        <v>886940540</v>
      </c>
      <c r="M28" s="41" t="s">
        <v>95</v>
      </c>
      <c r="N28" s="84" t="s">
        <v>63</v>
      </c>
      <c r="O28" s="12"/>
      <c r="P28" s="12"/>
      <c r="Q28" s="12">
        <v>2120</v>
      </c>
      <c r="R28" s="12"/>
    </row>
    <row r="29" spans="1:18" ht="11.25" customHeight="1" x14ac:dyDescent="0.2">
      <c r="A29" s="76">
        <v>6</v>
      </c>
      <c r="B29" s="13" t="s">
        <v>1</v>
      </c>
      <c r="C29" s="4" t="s">
        <v>11</v>
      </c>
      <c r="D29" s="4"/>
      <c r="E29" s="4"/>
      <c r="F29" s="4"/>
      <c r="G29" s="4"/>
      <c r="H29" s="4"/>
      <c r="I29" s="4"/>
      <c r="J29" s="43">
        <v>6</v>
      </c>
      <c r="K29" s="42" t="s">
        <v>82</v>
      </c>
      <c r="L29" s="43"/>
      <c r="M29" s="43" t="s">
        <v>108</v>
      </c>
      <c r="N29" s="83" t="s">
        <v>62</v>
      </c>
      <c r="O29" s="11">
        <v>10000</v>
      </c>
      <c r="P29" s="11">
        <v>0</v>
      </c>
      <c r="Q29" s="11">
        <v>6000</v>
      </c>
      <c r="R29" s="11">
        <v>4000</v>
      </c>
    </row>
    <row r="30" spans="1:18" ht="11.25" customHeight="1" x14ac:dyDescent="0.2">
      <c r="A30" s="77">
        <f>A29</f>
        <v>6</v>
      </c>
      <c r="B30" s="14" t="str">
        <f>B29</f>
        <v>SPORT</v>
      </c>
      <c r="C30" s="5" t="s">
        <v>10</v>
      </c>
      <c r="D30" s="5"/>
      <c r="E30" s="5"/>
      <c r="F30" s="5"/>
      <c r="G30" s="5"/>
      <c r="H30" s="5"/>
      <c r="I30" s="5"/>
      <c r="J30" s="71">
        <f>J29</f>
        <v>6</v>
      </c>
      <c r="K30" s="40"/>
      <c r="L30" s="41">
        <v>518591909</v>
      </c>
      <c r="M30" s="41" t="s">
        <v>109</v>
      </c>
      <c r="N30" s="84" t="s">
        <v>63</v>
      </c>
      <c r="O30" s="12">
        <v>12540</v>
      </c>
      <c r="P30" s="12"/>
      <c r="Q30" s="12">
        <v>7630</v>
      </c>
      <c r="R30" s="12"/>
    </row>
    <row r="31" spans="1:18" ht="11.25" customHeight="1" x14ac:dyDescent="0.2">
      <c r="A31" s="76">
        <v>7</v>
      </c>
      <c r="B31" s="13" t="s">
        <v>1</v>
      </c>
      <c r="C31" s="4" t="s">
        <v>12</v>
      </c>
      <c r="D31" s="4"/>
      <c r="E31" s="4"/>
      <c r="F31" s="4"/>
      <c r="G31" s="4"/>
      <c r="H31" s="4"/>
      <c r="I31" s="4"/>
      <c r="J31" s="43">
        <v>7</v>
      </c>
      <c r="K31" s="42" t="s">
        <v>72</v>
      </c>
      <c r="L31" s="43">
        <v>662101703</v>
      </c>
      <c r="M31" s="43" t="s">
        <v>99</v>
      </c>
      <c r="N31" s="83" t="s">
        <v>62</v>
      </c>
      <c r="O31" s="11">
        <v>6800</v>
      </c>
      <c r="P31" s="11">
        <v>3500</v>
      </c>
      <c r="Q31" s="11">
        <v>7100</v>
      </c>
      <c r="R31" s="11">
        <v>4000</v>
      </c>
    </row>
    <row r="32" spans="1:18" ht="11.25" customHeight="1" x14ac:dyDescent="0.2">
      <c r="A32" s="77">
        <f>A31</f>
        <v>7</v>
      </c>
      <c r="B32" s="14" t="str">
        <f>B31</f>
        <v>SPORT</v>
      </c>
      <c r="C32" s="5" t="s">
        <v>13</v>
      </c>
      <c r="D32" s="5"/>
      <c r="E32" s="5"/>
      <c r="F32" s="5"/>
      <c r="G32" s="5"/>
      <c r="H32" s="5"/>
      <c r="I32" s="5"/>
      <c r="J32" s="71">
        <f>J31</f>
        <v>7</v>
      </c>
      <c r="K32" s="40"/>
      <c r="L32" s="41"/>
      <c r="M32" s="41"/>
      <c r="N32" s="84" t="s">
        <v>63</v>
      </c>
      <c r="O32" s="12">
        <v>8645</v>
      </c>
      <c r="P32" s="12"/>
      <c r="Q32" s="12">
        <v>9045</v>
      </c>
      <c r="R32" s="12"/>
    </row>
    <row r="33" spans="1:18" ht="11.25" customHeight="1" x14ac:dyDescent="0.2">
      <c r="A33" s="76">
        <v>8</v>
      </c>
      <c r="B33" s="13" t="s">
        <v>1</v>
      </c>
      <c r="C33" s="4" t="s">
        <v>14</v>
      </c>
      <c r="D33" s="4"/>
      <c r="E33" s="4"/>
      <c r="F33" s="4"/>
      <c r="G33" s="4"/>
      <c r="H33" s="4"/>
      <c r="I33" s="4"/>
      <c r="J33" s="43">
        <v>8</v>
      </c>
      <c r="K33" s="42" t="s">
        <v>70</v>
      </c>
      <c r="L33" s="43">
        <v>668449414</v>
      </c>
      <c r="M33" s="43" t="s">
        <v>88</v>
      </c>
      <c r="N33" s="83" t="s">
        <v>62</v>
      </c>
      <c r="O33" s="11"/>
      <c r="P33" s="11"/>
      <c r="Q33" s="11">
        <v>15140</v>
      </c>
      <c r="R33" s="11">
        <v>12000</v>
      </c>
    </row>
    <row r="34" spans="1:18" ht="11.25" customHeight="1" x14ac:dyDescent="0.2">
      <c r="A34" s="77">
        <f>A33</f>
        <v>8</v>
      </c>
      <c r="B34" s="14" t="str">
        <f>B33</f>
        <v>SPORT</v>
      </c>
      <c r="C34" s="5" t="s">
        <v>15</v>
      </c>
      <c r="D34" s="5"/>
      <c r="E34" s="5"/>
      <c r="F34" s="5"/>
      <c r="G34" s="5"/>
      <c r="H34" s="5"/>
      <c r="I34" s="5"/>
      <c r="J34" s="71">
        <f>J33</f>
        <v>8</v>
      </c>
      <c r="K34" s="40"/>
      <c r="L34" s="41"/>
      <c r="M34" s="41"/>
      <c r="N34" s="84" t="s">
        <v>63</v>
      </c>
      <c r="O34" s="12"/>
      <c r="P34" s="12"/>
      <c r="Q34" s="12">
        <v>32050</v>
      </c>
      <c r="R34" s="12"/>
    </row>
    <row r="35" spans="1:18" ht="11.25" customHeight="1" x14ac:dyDescent="0.2">
      <c r="A35" s="76">
        <v>10</v>
      </c>
      <c r="B35" s="13" t="s">
        <v>1</v>
      </c>
      <c r="C35" s="4" t="s">
        <v>20</v>
      </c>
      <c r="D35" s="4"/>
      <c r="E35" s="4"/>
      <c r="F35" s="4"/>
      <c r="G35" s="4"/>
      <c r="H35" s="4"/>
      <c r="I35" s="4"/>
      <c r="J35" s="43">
        <v>9</v>
      </c>
      <c r="K35" s="42" t="s">
        <v>79</v>
      </c>
      <c r="L35" s="43">
        <v>608388696</v>
      </c>
      <c r="M35" s="43" t="s">
        <v>91</v>
      </c>
      <c r="N35" s="83" t="s">
        <v>62</v>
      </c>
      <c r="O35" s="11">
        <v>14486</v>
      </c>
      <c r="P35" s="11">
        <v>7000</v>
      </c>
      <c r="Q35" s="11">
        <v>14486</v>
      </c>
      <c r="R35" s="11">
        <v>7000</v>
      </c>
    </row>
    <row r="36" spans="1:18" ht="11.25" customHeight="1" x14ac:dyDescent="0.2">
      <c r="A36" s="77">
        <f>A35</f>
        <v>10</v>
      </c>
      <c r="B36" s="14" t="str">
        <f>B35</f>
        <v>SPORT</v>
      </c>
      <c r="C36" s="5" t="s">
        <v>17</v>
      </c>
      <c r="D36" s="5"/>
      <c r="E36" s="5"/>
      <c r="F36" s="5"/>
      <c r="G36" s="5"/>
      <c r="H36" s="5"/>
      <c r="I36" s="5"/>
      <c r="J36" s="71">
        <f>J35</f>
        <v>9</v>
      </c>
      <c r="K36" s="40"/>
      <c r="L36" s="41"/>
      <c r="M36" s="41"/>
      <c r="N36" s="84" t="s">
        <v>63</v>
      </c>
      <c r="O36" s="12">
        <v>18290</v>
      </c>
      <c r="P36" s="12"/>
      <c r="Q36" s="12">
        <v>18290</v>
      </c>
      <c r="R36" s="12"/>
    </row>
    <row r="37" spans="1:18" ht="11.25" customHeight="1" x14ac:dyDescent="0.2">
      <c r="A37" s="76">
        <v>12</v>
      </c>
      <c r="B37" s="13" t="s">
        <v>1</v>
      </c>
      <c r="C37" s="4" t="s">
        <v>18</v>
      </c>
      <c r="D37" s="4"/>
      <c r="E37" s="4"/>
      <c r="F37" s="4"/>
      <c r="G37" s="4"/>
      <c r="H37" s="4"/>
      <c r="I37" s="4"/>
      <c r="J37" s="43">
        <v>10</v>
      </c>
      <c r="K37" s="44" t="s">
        <v>80</v>
      </c>
      <c r="L37" s="43"/>
      <c r="M37" s="43"/>
      <c r="N37" s="83" t="s">
        <v>62</v>
      </c>
      <c r="O37" s="11">
        <v>9000</v>
      </c>
      <c r="P37" s="11">
        <v>3000</v>
      </c>
      <c r="Q37" s="11">
        <v>9000</v>
      </c>
      <c r="R37" s="11">
        <v>3000</v>
      </c>
    </row>
    <row r="38" spans="1:18" ht="11.25" customHeight="1" x14ac:dyDescent="0.2">
      <c r="A38" s="77">
        <f>A37</f>
        <v>12</v>
      </c>
      <c r="B38" s="14" t="str">
        <f>B37</f>
        <v>SPORT</v>
      </c>
      <c r="C38" s="5" t="s">
        <v>21</v>
      </c>
      <c r="D38" s="5"/>
      <c r="E38" s="5"/>
      <c r="F38" s="5"/>
      <c r="G38" s="5"/>
      <c r="H38" s="5"/>
      <c r="I38" s="5"/>
      <c r="J38" s="71">
        <f>J37</f>
        <v>10</v>
      </c>
      <c r="K38" s="40" t="s">
        <v>92</v>
      </c>
      <c r="L38" s="41">
        <v>724954449</v>
      </c>
      <c r="M38" s="41" t="s">
        <v>93</v>
      </c>
      <c r="N38" s="84" t="s">
        <v>63</v>
      </c>
      <c r="O38" s="12">
        <v>17600</v>
      </c>
      <c r="P38" s="12"/>
      <c r="Q38" s="12">
        <v>22810</v>
      </c>
      <c r="R38" s="109">
        <v>7700</v>
      </c>
    </row>
    <row r="39" spans="1:18" ht="11.25" customHeight="1" x14ac:dyDescent="0.2">
      <c r="A39" s="76">
        <v>13</v>
      </c>
      <c r="B39" s="13" t="s">
        <v>1</v>
      </c>
      <c r="C39" s="4" t="s">
        <v>22</v>
      </c>
      <c r="D39" s="4"/>
      <c r="E39" s="4"/>
      <c r="F39" s="4"/>
      <c r="G39" s="4"/>
      <c r="H39" s="4"/>
      <c r="I39" s="4"/>
      <c r="J39" s="43">
        <v>11</v>
      </c>
      <c r="K39" s="42" t="s">
        <v>84</v>
      </c>
      <c r="L39" s="43">
        <v>726137654</v>
      </c>
      <c r="M39" s="43" t="s">
        <v>107</v>
      </c>
      <c r="N39" s="83" t="s">
        <v>62</v>
      </c>
      <c r="O39" s="11">
        <v>38376</v>
      </c>
      <c r="P39" s="11">
        <v>28000</v>
      </c>
      <c r="Q39" s="11">
        <v>36320</v>
      </c>
      <c r="R39" s="11">
        <v>33000</v>
      </c>
    </row>
    <row r="40" spans="1:18" ht="11.25" customHeight="1" x14ac:dyDescent="0.2">
      <c r="A40" s="77">
        <f>A39</f>
        <v>13</v>
      </c>
      <c r="B40" s="14" t="str">
        <f>B39</f>
        <v>SPORT</v>
      </c>
      <c r="C40" s="5" t="s">
        <v>23</v>
      </c>
      <c r="D40" s="5"/>
      <c r="E40" s="5"/>
      <c r="F40" s="5"/>
      <c r="G40" s="5"/>
      <c r="H40" s="5"/>
      <c r="I40" s="5"/>
      <c r="J40" s="71">
        <f>J39</f>
        <v>11</v>
      </c>
      <c r="K40" s="40"/>
      <c r="L40" s="41"/>
      <c r="M40" s="41"/>
      <c r="N40" s="84" t="s">
        <v>63</v>
      </c>
      <c r="O40" s="12">
        <v>49200</v>
      </c>
      <c r="P40" s="12"/>
      <c r="Q40" s="12">
        <v>45400</v>
      </c>
      <c r="R40" s="109">
        <v>41250</v>
      </c>
    </row>
    <row r="41" spans="1:18" ht="11.25" customHeight="1" x14ac:dyDescent="0.2">
      <c r="A41" s="76">
        <v>14</v>
      </c>
      <c r="B41" s="13" t="s">
        <v>1</v>
      </c>
      <c r="C41" s="4" t="s">
        <v>24</v>
      </c>
      <c r="D41" s="4"/>
      <c r="E41" s="4"/>
      <c r="F41" s="4"/>
      <c r="G41" s="4"/>
      <c r="H41" s="4"/>
      <c r="I41" s="4"/>
      <c r="J41" s="43">
        <v>12</v>
      </c>
      <c r="K41" s="42" t="s">
        <v>71</v>
      </c>
      <c r="L41" s="43">
        <v>511988155</v>
      </c>
      <c r="M41" s="43" t="s">
        <v>90</v>
      </c>
      <c r="N41" s="83" t="s">
        <v>62</v>
      </c>
      <c r="O41" s="11"/>
      <c r="P41" s="11"/>
      <c r="Q41" s="11">
        <v>1000</v>
      </c>
      <c r="R41" s="11">
        <v>1000</v>
      </c>
    </row>
    <row r="42" spans="1:18" ht="11.25" customHeight="1" x14ac:dyDescent="0.2">
      <c r="A42" s="77">
        <f>A41</f>
        <v>14</v>
      </c>
      <c r="B42" s="14" t="str">
        <f>B41</f>
        <v>SPORT</v>
      </c>
      <c r="C42" s="5" t="s">
        <v>25</v>
      </c>
      <c r="D42" s="5"/>
      <c r="E42" s="5"/>
      <c r="F42" s="5"/>
      <c r="G42" s="5"/>
      <c r="H42" s="5"/>
      <c r="I42" s="5"/>
      <c r="J42" s="72">
        <f>J41</f>
        <v>12</v>
      </c>
      <c r="K42" s="40"/>
      <c r="L42" s="41"/>
      <c r="M42" s="41"/>
      <c r="N42" s="84" t="s">
        <v>63</v>
      </c>
      <c r="O42" s="12"/>
      <c r="P42" s="12"/>
      <c r="Q42" s="12">
        <v>1370</v>
      </c>
      <c r="R42" s="109">
        <v>1370</v>
      </c>
    </row>
    <row r="43" spans="1:18" ht="11.25" customHeight="1" x14ac:dyDescent="0.2">
      <c r="A43" s="76">
        <v>16</v>
      </c>
      <c r="B43" s="13" t="s">
        <v>1</v>
      </c>
      <c r="C43" s="4" t="s">
        <v>27</v>
      </c>
      <c r="D43" s="4"/>
      <c r="E43" s="4"/>
      <c r="F43" s="4"/>
      <c r="G43" s="4"/>
      <c r="H43" s="4"/>
      <c r="I43" s="4"/>
      <c r="J43" s="43">
        <v>13</v>
      </c>
      <c r="K43" s="42" t="s">
        <v>74</v>
      </c>
      <c r="L43" s="43">
        <v>607207592</v>
      </c>
      <c r="M43" s="43" t="s">
        <v>113</v>
      </c>
      <c r="N43" s="83" t="s">
        <v>62</v>
      </c>
      <c r="O43" s="11">
        <v>54750</v>
      </c>
      <c r="P43" s="11">
        <v>54000</v>
      </c>
      <c r="Q43" s="11">
        <v>57000</v>
      </c>
      <c r="R43" s="11">
        <v>55000</v>
      </c>
    </row>
    <row r="44" spans="1:18" ht="11.25" customHeight="1" x14ac:dyDescent="0.2">
      <c r="A44" s="77">
        <f>A43</f>
        <v>16</v>
      </c>
      <c r="B44" s="14" t="str">
        <f>B43</f>
        <v>SPORT</v>
      </c>
      <c r="C44" s="5" t="s">
        <v>61</v>
      </c>
      <c r="D44" s="5"/>
      <c r="E44" s="5"/>
      <c r="F44" s="5"/>
      <c r="G44" s="5"/>
      <c r="H44" s="5"/>
      <c r="I44" s="5"/>
      <c r="J44" s="71">
        <f>J43</f>
        <v>13</v>
      </c>
      <c r="K44" s="40"/>
      <c r="L44" s="41"/>
      <c r="M44" s="41"/>
      <c r="N44" s="84" t="s">
        <v>63</v>
      </c>
      <c r="O44" s="12">
        <v>69520</v>
      </c>
      <c r="P44" s="12"/>
      <c r="Q44" s="12">
        <v>71360</v>
      </c>
      <c r="R44" s="12"/>
    </row>
    <row r="45" spans="1:18" ht="11.25" customHeight="1" x14ac:dyDescent="0.2">
      <c r="A45" s="78">
        <v>17</v>
      </c>
      <c r="B45" s="28" t="s">
        <v>1</v>
      </c>
      <c r="C45" s="29" t="s">
        <v>28</v>
      </c>
      <c r="D45" s="29"/>
      <c r="E45" s="29"/>
      <c r="F45" s="29"/>
      <c r="G45" s="29"/>
      <c r="H45" s="29"/>
      <c r="I45" s="29"/>
      <c r="J45" s="39">
        <v>14</v>
      </c>
      <c r="K45" s="38" t="s">
        <v>87</v>
      </c>
      <c r="L45" s="39">
        <v>606363374</v>
      </c>
      <c r="M45" s="39" t="s">
        <v>111</v>
      </c>
      <c r="N45" s="85" t="s">
        <v>62</v>
      </c>
      <c r="O45" s="30">
        <v>7000</v>
      </c>
      <c r="P45" s="30">
        <v>0</v>
      </c>
      <c r="Q45" s="30">
        <v>8940</v>
      </c>
      <c r="R45" s="30">
        <v>6000</v>
      </c>
    </row>
    <row r="46" spans="1:18" ht="11.25" customHeight="1" x14ac:dyDescent="0.2">
      <c r="A46" s="77">
        <f>A45</f>
        <v>17</v>
      </c>
      <c r="B46" s="14" t="str">
        <f>B45</f>
        <v>SPORT</v>
      </c>
      <c r="C46" s="5" t="s">
        <v>29</v>
      </c>
      <c r="D46" s="5"/>
      <c r="E46" s="5"/>
      <c r="F46" s="5"/>
      <c r="G46" s="5"/>
      <c r="H46" s="5"/>
      <c r="I46" s="5"/>
      <c r="J46" s="71">
        <f>J45</f>
        <v>14</v>
      </c>
      <c r="K46" s="38" t="s">
        <v>115</v>
      </c>
      <c r="L46" s="41">
        <v>724733234</v>
      </c>
      <c r="M46" s="41" t="s">
        <v>116</v>
      </c>
      <c r="N46" s="84" t="s">
        <v>63</v>
      </c>
      <c r="O46" s="12">
        <v>30680</v>
      </c>
      <c r="P46" s="12"/>
      <c r="Q46" s="12">
        <v>25340</v>
      </c>
      <c r="R46" s="109">
        <v>22400</v>
      </c>
    </row>
    <row r="47" spans="1:18" ht="11.25" customHeight="1" x14ac:dyDescent="0.2">
      <c r="A47" s="76">
        <v>18</v>
      </c>
      <c r="B47" s="13" t="s">
        <v>1</v>
      </c>
      <c r="C47" s="4" t="s">
        <v>30</v>
      </c>
      <c r="D47" s="4"/>
      <c r="E47" s="4"/>
      <c r="F47" s="4"/>
      <c r="G47" s="4"/>
      <c r="H47" s="4"/>
      <c r="I47" s="4"/>
      <c r="J47" s="43">
        <v>15</v>
      </c>
      <c r="K47" s="38" t="s">
        <v>75</v>
      </c>
      <c r="L47" s="43">
        <v>531768800</v>
      </c>
      <c r="M47" s="43" t="s">
        <v>114</v>
      </c>
      <c r="N47" s="83" t="s">
        <v>62</v>
      </c>
      <c r="O47" s="11">
        <v>9650</v>
      </c>
      <c r="P47" s="11">
        <v>7000</v>
      </c>
      <c r="Q47" s="11">
        <v>9650</v>
      </c>
      <c r="R47" s="11">
        <v>7000</v>
      </c>
    </row>
    <row r="48" spans="1:18" ht="11.25" customHeight="1" x14ac:dyDescent="0.2">
      <c r="A48" s="77">
        <f>A47</f>
        <v>18</v>
      </c>
      <c r="B48" s="14" t="str">
        <f>B47</f>
        <v>SPORT</v>
      </c>
      <c r="C48" s="5" t="s">
        <v>61</v>
      </c>
      <c r="D48" s="5"/>
      <c r="E48" s="5"/>
      <c r="F48" s="5"/>
      <c r="G48" s="5"/>
      <c r="H48" s="5"/>
      <c r="I48" s="5"/>
      <c r="J48" s="71">
        <f>J47</f>
        <v>15</v>
      </c>
      <c r="K48" s="38"/>
      <c r="L48" s="41"/>
      <c r="M48" s="41"/>
      <c r="N48" s="84" t="s">
        <v>63</v>
      </c>
      <c r="O48" s="12">
        <v>12270</v>
      </c>
      <c r="P48" s="12"/>
      <c r="Q48" s="12">
        <v>12270</v>
      </c>
      <c r="R48" s="12"/>
    </row>
    <row r="49" spans="1:18" ht="11.25" customHeight="1" x14ac:dyDescent="0.2">
      <c r="A49" s="76">
        <v>19</v>
      </c>
      <c r="B49" s="13" t="s">
        <v>1</v>
      </c>
      <c r="C49" s="4" t="s">
        <v>31</v>
      </c>
      <c r="D49" s="4"/>
      <c r="E49" s="4"/>
      <c r="F49" s="4"/>
      <c r="G49" s="4"/>
      <c r="H49" s="4"/>
      <c r="I49" s="4"/>
      <c r="J49" s="43">
        <v>16</v>
      </c>
      <c r="K49" s="42" t="s">
        <v>76</v>
      </c>
      <c r="L49" s="43">
        <v>604294856</v>
      </c>
      <c r="M49" s="43" t="s">
        <v>89</v>
      </c>
      <c r="N49" s="83" t="s">
        <v>62</v>
      </c>
      <c r="O49" s="11"/>
      <c r="P49" s="11"/>
      <c r="Q49" s="11">
        <v>3580</v>
      </c>
      <c r="R49" s="11">
        <v>2500</v>
      </c>
    </row>
    <row r="50" spans="1:18" ht="11.25" customHeight="1" x14ac:dyDescent="0.2">
      <c r="A50" s="77">
        <f>A49</f>
        <v>19</v>
      </c>
      <c r="B50" s="14" t="str">
        <f>B49</f>
        <v>SPORT</v>
      </c>
      <c r="C50" s="5" t="s">
        <v>32</v>
      </c>
      <c r="D50" s="5"/>
      <c r="E50" s="5"/>
      <c r="F50" s="5"/>
      <c r="G50" s="5"/>
      <c r="H50" s="5"/>
      <c r="I50" s="5"/>
      <c r="J50" s="71">
        <f>J49</f>
        <v>16</v>
      </c>
      <c r="K50" s="40"/>
      <c r="L50" s="41"/>
      <c r="M50" s="41"/>
      <c r="N50" s="84" t="s">
        <v>63</v>
      </c>
      <c r="O50" s="12"/>
      <c r="P50" s="12"/>
      <c r="Q50" s="12">
        <v>4510</v>
      </c>
      <c r="R50" s="109">
        <v>3180</v>
      </c>
    </row>
    <row r="51" spans="1:18" ht="11.25" customHeight="1" x14ac:dyDescent="0.2">
      <c r="A51" s="76">
        <v>20</v>
      </c>
      <c r="B51" s="13" t="s">
        <v>1</v>
      </c>
      <c r="C51" s="4" t="s">
        <v>33</v>
      </c>
      <c r="D51" s="4"/>
      <c r="E51" s="4"/>
      <c r="F51" s="4"/>
      <c r="G51" s="4"/>
      <c r="H51" s="4"/>
      <c r="I51" s="4"/>
      <c r="J51" s="43">
        <v>17</v>
      </c>
      <c r="K51" s="42" t="s">
        <v>83</v>
      </c>
      <c r="L51" s="43">
        <v>726405570</v>
      </c>
      <c r="M51" s="43" t="s">
        <v>100</v>
      </c>
      <c r="N51" s="83" t="s">
        <v>62</v>
      </c>
      <c r="O51" s="11">
        <v>3100</v>
      </c>
      <c r="P51" s="11">
        <v>2500</v>
      </c>
      <c r="Q51" s="11">
        <v>4800</v>
      </c>
      <c r="R51" s="11">
        <v>2500</v>
      </c>
    </row>
    <row r="52" spans="1:18" ht="11.25" customHeight="1" x14ac:dyDescent="0.2">
      <c r="A52" s="77">
        <f>A51</f>
        <v>20</v>
      </c>
      <c r="B52" s="14" t="str">
        <f>B51</f>
        <v>SPORT</v>
      </c>
      <c r="C52" s="5" t="s">
        <v>34</v>
      </c>
      <c r="D52" s="5"/>
      <c r="E52" s="5"/>
      <c r="F52" s="5"/>
      <c r="G52" s="5"/>
      <c r="H52" s="5"/>
      <c r="I52" s="5"/>
      <c r="J52" s="71">
        <f>J51</f>
        <v>17</v>
      </c>
      <c r="K52" s="40"/>
      <c r="L52" s="41"/>
      <c r="M52" s="41"/>
      <c r="N52" s="84" t="s">
        <v>63</v>
      </c>
      <c r="O52" s="12">
        <v>4000</v>
      </c>
      <c r="P52" s="12"/>
      <c r="Q52" s="12">
        <v>6100</v>
      </c>
      <c r="R52" s="12"/>
    </row>
    <row r="53" spans="1:18" ht="11.25" customHeight="1" x14ac:dyDescent="0.2">
      <c r="A53" s="76">
        <v>9</v>
      </c>
      <c r="B53" s="13" t="s">
        <v>60</v>
      </c>
      <c r="C53" s="4" t="s">
        <v>20</v>
      </c>
      <c r="D53" s="4"/>
      <c r="E53" s="4"/>
      <c r="F53" s="4"/>
      <c r="G53" s="4"/>
      <c r="H53" s="4"/>
      <c r="I53" s="4"/>
      <c r="J53" s="43">
        <v>9</v>
      </c>
      <c r="K53" s="42" t="s">
        <v>79</v>
      </c>
      <c r="L53" s="43">
        <v>608388696</v>
      </c>
      <c r="M53" s="43" t="s">
        <v>91</v>
      </c>
      <c r="N53" s="83" t="s">
        <v>62</v>
      </c>
      <c r="O53" s="11">
        <v>10000</v>
      </c>
      <c r="P53" s="11">
        <v>6000</v>
      </c>
      <c r="Q53" s="11">
        <v>10000</v>
      </c>
      <c r="R53" s="11">
        <v>5400</v>
      </c>
    </row>
    <row r="54" spans="1:18" ht="11.25" customHeight="1" x14ac:dyDescent="0.2">
      <c r="A54" s="77">
        <f>A53</f>
        <v>9</v>
      </c>
      <c r="B54" s="14" t="str">
        <f>B53</f>
        <v>DZIECI i MŁ.</v>
      </c>
      <c r="C54" s="5" t="s">
        <v>16</v>
      </c>
      <c r="D54" s="5"/>
      <c r="E54" s="5"/>
      <c r="F54" s="5"/>
      <c r="G54" s="5"/>
      <c r="H54" s="5"/>
      <c r="I54" s="5"/>
      <c r="J54" s="71">
        <f>J53</f>
        <v>9</v>
      </c>
      <c r="K54" s="40"/>
      <c r="L54" s="41"/>
      <c r="M54" s="41"/>
      <c r="N54" s="84" t="s">
        <v>63</v>
      </c>
      <c r="O54" s="12">
        <v>36750</v>
      </c>
      <c r="P54" s="12"/>
      <c r="Q54" s="12">
        <v>36750</v>
      </c>
      <c r="R54" s="12"/>
    </row>
    <row r="55" spans="1:18" ht="11.25" customHeight="1" x14ac:dyDescent="0.2">
      <c r="A55" s="76">
        <v>11</v>
      </c>
      <c r="B55" s="13" t="s">
        <v>60</v>
      </c>
      <c r="C55" s="4" t="s">
        <v>18</v>
      </c>
      <c r="D55" s="4"/>
      <c r="E55" s="4"/>
      <c r="F55" s="4"/>
      <c r="G55" s="4"/>
      <c r="H55" s="4"/>
      <c r="I55" s="4"/>
      <c r="J55" s="43">
        <v>10</v>
      </c>
      <c r="K55" s="44" t="s">
        <v>80</v>
      </c>
      <c r="L55" s="43"/>
      <c r="M55" s="43"/>
      <c r="N55" s="83" t="s">
        <v>62</v>
      </c>
      <c r="O55" s="11">
        <v>10000</v>
      </c>
      <c r="P55" s="11">
        <v>4000</v>
      </c>
      <c r="Q55" s="11">
        <v>10000</v>
      </c>
      <c r="R55" s="11">
        <v>2500</v>
      </c>
    </row>
    <row r="56" spans="1:18" ht="11.25" customHeight="1" x14ac:dyDescent="0.2">
      <c r="A56" s="77">
        <f>A55</f>
        <v>11</v>
      </c>
      <c r="B56" s="14" t="str">
        <f>B55</f>
        <v>DZIECI i MŁ.</v>
      </c>
      <c r="C56" s="5" t="s">
        <v>19</v>
      </c>
      <c r="D56" s="5"/>
      <c r="E56" s="5"/>
      <c r="F56" s="5"/>
      <c r="G56" s="5"/>
      <c r="H56" s="5"/>
      <c r="I56" s="5"/>
      <c r="J56" s="71">
        <f>J55</f>
        <v>10</v>
      </c>
      <c r="K56" s="40" t="s">
        <v>92</v>
      </c>
      <c r="L56" s="41">
        <v>724954449</v>
      </c>
      <c r="M56" s="41" t="s">
        <v>93</v>
      </c>
      <c r="N56" s="84" t="s">
        <v>63</v>
      </c>
      <c r="O56" s="12">
        <v>13504</v>
      </c>
      <c r="P56" s="12"/>
      <c r="Q56" s="12">
        <v>14191</v>
      </c>
      <c r="R56" s="109">
        <v>8970</v>
      </c>
    </row>
    <row r="57" spans="1:18" ht="11.25" customHeight="1" x14ac:dyDescent="0.2">
      <c r="A57" s="76">
        <v>30</v>
      </c>
      <c r="B57" s="13" t="s">
        <v>60</v>
      </c>
      <c r="C57" s="4" t="s">
        <v>49</v>
      </c>
      <c r="D57" s="4"/>
      <c r="E57" s="4"/>
      <c r="F57" s="4"/>
      <c r="G57" s="4"/>
      <c r="H57" s="4"/>
      <c r="I57" s="4"/>
      <c r="J57" s="43">
        <v>18</v>
      </c>
      <c r="K57" s="42" t="s">
        <v>85</v>
      </c>
      <c r="L57" s="43">
        <v>601296321</v>
      </c>
      <c r="M57" s="43" t="s">
        <v>112</v>
      </c>
      <c r="N57" s="83" t="s">
        <v>62</v>
      </c>
      <c r="O57" s="11"/>
      <c r="P57" s="11"/>
      <c r="Q57" s="11">
        <v>3050</v>
      </c>
      <c r="R57" s="11">
        <v>2500</v>
      </c>
    </row>
    <row r="58" spans="1:18" ht="11.25" customHeight="1" x14ac:dyDescent="0.2">
      <c r="A58" s="77">
        <f>A57</f>
        <v>30</v>
      </c>
      <c r="B58" s="14" t="str">
        <f>B57</f>
        <v>DZIECI i MŁ.</v>
      </c>
      <c r="C58" s="5" t="s">
        <v>50</v>
      </c>
      <c r="D58" s="5"/>
      <c r="E58" s="5"/>
      <c r="F58" s="5"/>
      <c r="G58" s="5"/>
      <c r="H58" s="5"/>
      <c r="I58" s="5"/>
      <c r="J58" s="71">
        <f>J57</f>
        <v>18</v>
      </c>
      <c r="K58" s="40"/>
      <c r="L58" s="41"/>
      <c r="M58" s="41"/>
      <c r="N58" s="84" t="s">
        <v>63</v>
      </c>
      <c r="O58" s="12"/>
      <c r="P58" s="12"/>
      <c r="Q58" s="12">
        <v>4000</v>
      </c>
      <c r="R58" s="12"/>
    </row>
    <row r="59" spans="1:18" ht="11.25" customHeight="1" x14ac:dyDescent="0.2">
      <c r="A59" s="76">
        <v>31</v>
      </c>
      <c r="B59" s="13" t="s">
        <v>60</v>
      </c>
      <c r="C59" s="4" t="s">
        <v>37</v>
      </c>
      <c r="D59" s="4"/>
      <c r="E59" s="4"/>
      <c r="F59" s="4"/>
      <c r="G59" s="4"/>
      <c r="H59" s="4"/>
      <c r="I59" s="4"/>
      <c r="J59" s="43">
        <v>19</v>
      </c>
      <c r="K59" s="42" t="s">
        <v>68</v>
      </c>
      <c r="L59" s="43">
        <v>600318228</v>
      </c>
      <c r="M59" s="43" t="s">
        <v>102</v>
      </c>
      <c r="N59" s="83" t="s">
        <v>62</v>
      </c>
      <c r="O59" s="11"/>
      <c r="P59" s="11"/>
      <c r="Q59" s="11">
        <v>3240</v>
      </c>
      <c r="R59" s="11">
        <v>1000</v>
      </c>
    </row>
    <row r="60" spans="1:18" ht="11.25" customHeight="1" x14ac:dyDescent="0.2">
      <c r="A60" s="77">
        <f>A59</f>
        <v>31</v>
      </c>
      <c r="B60" s="14" t="str">
        <f>B59</f>
        <v>DZIECI i MŁ.</v>
      </c>
      <c r="C60" s="5" t="s">
        <v>51</v>
      </c>
      <c r="D60" s="5"/>
      <c r="E60" s="5"/>
      <c r="F60" s="5"/>
      <c r="G60" s="5"/>
      <c r="H60" s="5"/>
      <c r="I60" s="5"/>
      <c r="J60" s="71">
        <f>J59</f>
        <v>19</v>
      </c>
      <c r="K60" s="40"/>
      <c r="L60" s="41">
        <v>603813389</v>
      </c>
      <c r="M60" s="41" t="s">
        <v>103</v>
      </c>
      <c r="N60" s="84" t="s">
        <v>63</v>
      </c>
      <c r="O60" s="12"/>
      <c r="P60" s="12"/>
      <c r="Q60" s="12">
        <v>4240</v>
      </c>
      <c r="R60" s="109">
        <v>1870</v>
      </c>
    </row>
    <row r="61" spans="1:18" ht="11.25" customHeight="1" x14ac:dyDescent="0.2">
      <c r="A61" s="76"/>
      <c r="B61" s="13" t="s">
        <v>60</v>
      </c>
      <c r="C61" s="4" t="s">
        <v>11</v>
      </c>
      <c r="D61" s="4"/>
      <c r="E61" s="4"/>
      <c r="F61" s="4"/>
      <c r="G61" s="4"/>
      <c r="H61" s="4"/>
      <c r="I61" s="4"/>
      <c r="J61" s="43"/>
      <c r="K61" s="42"/>
      <c r="L61" s="43"/>
      <c r="M61" s="43"/>
      <c r="N61" s="83" t="s">
        <v>62</v>
      </c>
      <c r="O61" s="11">
        <v>6300</v>
      </c>
      <c r="P61" s="11">
        <v>0</v>
      </c>
      <c r="Q61" s="11"/>
      <c r="R61" s="11"/>
    </row>
    <row r="62" spans="1:18" ht="11.25" customHeight="1" x14ac:dyDescent="0.2">
      <c r="A62" s="79"/>
      <c r="B62" s="14" t="str">
        <f>B61</f>
        <v>DZIECI i MŁ.</v>
      </c>
      <c r="C62" s="5" t="s">
        <v>58</v>
      </c>
      <c r="D62" s="5"/>
      <c r="E62" s="5"/>
      <c r="F62" s="5"/>
      <c r="G62" s="5"/>
      <c r="H62" s="5"/>
      <c r="I62" s="5"/>
      <c r="J62" s="41"/>
      <c r="K62" s="40"/>
      <c r="L62" s="41"/>
      <c r="M62" s="41"/>
      <c r="N62" s="84" t="s">
        <v>63</v>
      </c>
      <c r="O62" s="12">
        <v>7900</v>
      </c>
      <c r="P62" s="12"/>
      <c r="Q62" s="12"/>
      <c r="R62" s="12"/>
    </row>
    <row r="63" spans="1:18" ht="11.25" customHeight="1" x14ac:dyDescent="0.2">
      <c r="A63" s="76">
        <v>21</v>
      </c>
      <c r="B63" s="13" t="s">
        <v>35</v>
      </c>
      <c r="C63" s="4" t="s">
        <v>33</v>
      </c>
      <c r="D63" s="4"/>
      <c r="E63" s="4"/>
      <c r="F63" s="4"/>
      <c r="G63" s="4"/>
      <c r="H63" s="4"/>
      <c r="I63" s="4"/>
      <c r="J63" s="43">
        <v>17</v>
      </c>
      <c r="K63" s="42" t="s">
        <v>83</v>
      </c>
      <c r="L63" s="43">
        <v>726405570</v>
      </c>
      <c r="M63" s="43" t="s">
        <v>100</v>
      </c>
      <c r="N63" s="83" t="s">
        <v>62</v>
      </c>
      <c r="O63" s="11">
        <v>5300</v>
      </c>
      <c r="P63" s="11">
        <v>4000</v>
      </c>
      <c r="Q63" s="11">
        <v>4400</v>
      </c>
      <c r="R63" s="11">
        <v>1000</v>
      </c>
    </row>
    <row r="64" spans="1:18" ht="11.25" customHeight="1" x14ac:dyDescent="0.2">
      <c r="A64" s="77">
        <f>A63</f>
        <v>21</v>
      </c>
      <c r="B64" s="14" t="str">
        <f>B63</f>
        <v>TURYSTYKA</v>
      </c>
      <c r="C64" s="5" t="s">
        <v>36</v>
      </c>
      <c r="D64" s="5"/>
      <c r="E64" s="5"/>
      <c r="F64" s="5"/>
      <c r="G64" s="5"/>
      <c r="H64" s="5"/>
      <c r="I64" s="5"/>
      <c r="J64" s="71">
        <f>J63</f>
        <v>17</v>
      </c>
      <c r="K64" s="40"/>
      <c r="L64" s="41"/>
      <c r="M64" s="41"/>
      <c r="N64" s="84" t="s">
        <v>63</v>
      </c>
      <c r="O64" s="12">
        <v>6800</v>
      </c>
      <c r="P64" s="12"/>
      <c r="Q64" s="12">
        <v>5600</v>
      </c>
      <c r="R64" s="12"/>
    </row>
    <row r="65" spans="1:18" ht="11.25" customHeight="1" x14ac:dyDescent="0.2">
      <c r="A65" s="76">
        <v>22</v>
      </c>
      <c r="B65" s="13" t="s">
        <v>35</v>
      </c>
      <c r="C65" s="4" t="s">
        <v>37</v>
      </c>
      <c r="D65" s="4"/>
      <c r="E65" s="4"/>
      <c r="F65" s="4"/>
      <c r="G65" s="4"/>
      <c r="H65" s="4"/>
      <c r="I65" s="4"/>
      <c r="J65" s="43">
        <v>19</v>
      </c>
      <c r="K65" s="42" t="s">
        <v>68</v>
      </c>
      <c r="L65" s="43">
        <v>600318228</v>
      </c>
      <c r="M65" s="43" t="s">
        <v>102</v>
      </c>
      <c r="N65" s="83" t="s">
        <v>62</v>
      </c>
      <c r="O65" s="11"/>
      <c r="P65" s="11"/>
      <c r="Q65" s="11">
        <v>2665</v>
      </c>
      <c r="R65" s="11">
        <v>1000</v>
      </c>
    </row>
    <row r="66" spans="1:18" ht="11.25" customHeight="1" x14ac:dyDescent="0.2">
      <c r="A66" s="77">
        <f>A65</f>
        <v>22</v>
      </c>
      <c r="B66" s="14" t="str">
        <f>B65</f>
        <v>TURYSTYKA</v>
      </c>
      <c r="C66" s="5" t="s">
        <v>38</v>
      </c>
      <c r="D66" s="5"/>
      <c r="E66" s="5"/>
      <c r="F66" s="5"/>
      <c r="G66" s="5"/>
      <c r="H66" s="5"/>
      <c r="I66" s="5"/>
      <c r="J66" s="71">
        <f>J65</f>
        <v>19</v>
      </c>
      <c r="K66" s="40"/>
      <c r="L66" s="41">
        <v>603813389</v>
      </c>
      <c r="M66" s="41" t="s">
        <v>103</v>
      </c>
      <c r="N66" s="84" t="s">
        <v>63</v>
      </c>
      <c r="O66" s="12"/>
      <c r="P66" s="12"/>
      <c r="Q66" s="12">
        <v>3440</v>
      </c>
      <c r="R66" s="109">
        <v>1930</v>
      </c>
    </row>
    <row r="67" spans="1:18" ht="11.25" customHeight="1" x14ac:dyDescent="0.2">
      <c r="A67" s="76">
        <v>23</v>
      </c>
      <c r="B67" s="13" t="s">
        <v>35</v>
      </c>
      <c r="C67" s="4" t="s">
        <v>39</v>
      </c>
      <c r="D67" s="4"/>
      <c r="E67" s="4"/>
      <c r="F67" s="4"/>
      <c r="G67" s="4"/>
      <c r="H67" s="4"/>
      <c r="I67" s="4"/>
      <c r="J67" s="43">
        <v>5</v>
      </c>
      <c r="K67" s="42" t="s">
        <v>67</v>
      </c>
      <c r="L67" s="43">
        <v>662119049</v>
      </c>
      <c r="M67" s="43" t="s">
        <v>94</v>
      </c>
      <c r="N67" s="83" t="s">
        <v>62</v>
      </c>
      <c r="O67" s="11">
        <v>5216</v>
      </c>
      <c r="P67" s="11">
        <v>2000</v>
      </c>
      <c r="Q67" s="11">
        <v>3000</v>
      </c>
      <c r="R67" s="11">
        <v>1000</v>
      </c>
    </row>
    <row r="68" spans="1:18" ht="11.25" customHeight="1" x14ac:dyDescent="0.2">
      <c r="A68" s="77">
        <f>A67</f>
        <v>23</v>
      </c>
      <c r="B68" s="14" t="str">
        <f>B67</f>
        <v>TURYSTYKA</v>
      </c>
      <c r="C68" s="5" t="s">
        <v>40</v>
      </c>
      <c r="D68" s="5"/>
      <c r="E68" s="5"/>
      <c r="F68" s="5"/>
      <c r="G68" s="5"/>
      <c r="H68" s="5"/>
      <c r="I68" s="5"/>
      <c r="J68" s="71">
        <f>J67</f>
        <v>5</v>
      </c>
      <c r="K68" s="40"/>
      <c r="L68" s="41">
        <v>886940540</v>
      </c>
      <c r="M68" s="41" t="s">
        <v>95</v>
      </c>
      <c r="N68" s="84" t="s">
        <v>63</v>
      </c>
      <c r="O68" s="12">
        <v>6566</v>
      </c>
      <c r="P68" s="12"/>
      <c r="Q68" s="12">
        <v>4246</v>
      </c>
      <c r="R68" s="12"/>
    </row>
    <row r="69" spans="1:18" s="2" customFormat="1" ht="11.25" customHeight="1" x14ac:dyDescent="0.2">
      <c r="A69" s="76">
        <v>24</v>
      </c>
      <c r="B69" s="13" t="s">
        <v>35</v>
      </c>
      <c r="C69" s="4" t="s">
        <v>41</v>
      </c>
      <c r="D69" s="4"/>
      <c r="E69" s="4"/>
      <c r="F69" s="4"/>
      <c r="G69" s="4"/>
      <c r="H69" s="4"/>
      <c r="I69" s="4"/>
      <c r="J69" s="43">
        <v>20</v>
      </c>
      <c r="K69" s="42" t="s">
        <v>81</v>
      </c>
      <c r="L69" s="43">
        <v>601928276</v>
      </c>
      <c r="M69" s="43" t="s">
        <v>106</v>
      </c>
      <c r="N69" s="83" t="s">
        <v>62</v>
      </c>
      <c r="O69" s="11"/>
      <c r="P69" s="11"/>
      <c r="Q69" s="11">
        <v>22941</v>
      </c>
      <c r="R69" s="11">
        <v>17500</v>
      </c>
    </row>
    <row r="70" spans="1:18" s="2" customFormat="1" ht="11.25" customHeight="1" x14ac:dyDescent="0.2">
      <c r="A70" s="77">
        <f>A69</f>
        <v>24</v>
      </c>
      <c r="B70" s="14" t="str">
        <f>B69</f>
        <v>TURYSTYKA</v>
      </c>
      <c r="C70" s="5" t="s">
        <v>42</v>
      </c>
      <c r="D70" s="5"/>
      <c r="E70" s="5"/>
      <c r="F70" s="5"/>
      <c r="G70" s="5"/>
      <c r="H70" s="5"/>
      <c r="I70" s="5"/>
      <c r="J70" s="71">
        <f>J69</f>
        <v>20</v>
      </c>
      <c r="K70" s="40"/>
      <c r="L70" s="41"/>
      <c r="M70" s="41"/>
      <c r="N70" s="84" t="s">
        <v>63</v>
      </c>
      <c r="O70" s="12"/>
      <c r="P70" s="12"/>
      <c r="Q70" s="12">
        <v>33101</v>
      </c>
      <c r="R70" s="109">
        <v>27660</v>
      </c>
    </row>
    <row r="71" spans="1:18" s="2" customFormat="1" ht="11.25" customHeight="1" x14ac:dyDescent="0.2">
      <c r="A71" s="76">
        <v>25</v>
      </c>
      <c r="B71" s="13" t="s">
        <v>35</v>
      </c>
      <c r="C71" s="4" t="s">
        <v>7</v>
      </c>
      <c r="D71" s="4"/>
      <c r="E71" s="4"/>
      <c r="F71" s="4"/>
      <c r="G71" s="4"/>
      <c r="H71" s="4"/>
      <c r="I71" s="4"/>
      <c r="J71" s="43">
        <v>4</v>
      </c>
      <c r="K71" s="44" t="s">
        <v>77</v>
      </c>
      <c r="L71" s="43"/>
      <c r="M71" s="43"/>
      <c r="N71" s="83" t="s">
        <v>62</v>
      </c>
      <c r="O71" s="11">
        <v>9100</v>
      </c>
      <c r="P71" s="11">
        <v>6000</v>
      </c>
      <c r="Q71" s="11">
        <v>7748</v>
      </c>
      <c r="R71" s="11">
        <v>4500</v>
      </c>
    </row>
    <row r="72" spans="1:18" s="2" customFormat="1" ht="11.25" customHeight="1" x14ac:dyDescent="0.2">
      <c r="A72" s="77">
        <f>A71</f>
        <v>25</v>
      </c>
      <c r="B72" s="14" t="str">
        <f>B71</f>
        <v>TURYSTYKA</v>
      </c>
      <c r="C72" s="5" t="s">
        <v>43</v>
      </c>
      <c r="D72" s="5"/>
      <c r="E72" s="5"/>
      <c r="F72" s="5"/>
      <c r="G72" s="5"/>
      <c r="H72" s="5"/>
      <c r="I72" s="5"/>
      <c r="J72" s="71">
        <f>J71</f>
        <v>4</v>
      </c>
      <c r="K72" s="40" t="s">
        <v>78</v>
      </c>
      <c r="L72" s="41">
        <v>607397794</v>
      </c>
      <c r="M72" s="41" t="s">
        <v>105</v>
      </c>
      <c r="N72" s="84" t="s">
        <v>63</v>
      </c>
      <c r="O72" s="12">
        <v>13475</v>
      </c>
      <c r="P72" s="12"/>
      <c r="Q72" s="12">
        <v>12048</v>
      </c>
      <c r="R72" s="12"/>
    </row>
    <row r="73" spans="1:18" ht="11.25" customHeight="1" x14ac:dyDescent="0.2">
      <c r="A73" s="76">
        <v>26</v>
      </c>
      <c r="B73" s="13" t="s">
        <v>45</v>
      </c>
      <c r="C73" s="4" t="s">
        <v>37</v>
      </c>
      <c r="D73" s="4"/>
      <c r="E73" s="4"/>
      <c r="F73" s="4"/>
      <c r="G73" s="4"/>
      <c r="H73" s="4"/>
      <c r="I73" s="4"/>
      <c r="J73" s="43">
        <v>19</v>
      </c>
      <c r="K73" s="42" t="s">
        <v>68</v>
      </c>
      <c r="L73" s="43">
        <v>600318228</v>
      </c>
      <c r="M73" s="43" t="s">
        <v>102</v>
      </c>
      <c r="N73" s="83" t="s">
        <v>62</v>
      </c>
      <c r="O73" s="11"/>
      <c r="P73" s="11"/>
      <c r="Q73" s="11">
        <v>2275</v>
      </c>
      <c r="R73" s="11">
        <v>2000</v>
      </c>
    </row>
    <row r="74" spans="1:18" ht="11.25" customHeight="1" x14ac:dyDescent="0.2">
      <c r="A74" s="77">
        <f>A73</f>
        <v>26</v>
      </c>
      <c r="B74" s="14" t="str">
        <f>B73</f>
        <v>KULTURA</v>
      </c>
      <c r="C74" s="5" t="s">
        <v>44</v>
      </c>
      <c r="D74" s="5"/>
      <c r="E74" s="5"/>
      <c r="F74" s="5"/>
      <c r="G74" s="5"/>
      <c r="H74" s="5"/>
      <c r="I74" s="5"/>
      <c r="J74" s="71">
        <f>J73</f>
        <v>19</v>
      </c>
      <c r="K74" s="40"/>
      <c r="L74" s="41">
        <v>603813389</v>
      </c>
      <c r="M74" s="41" t="s">
        <v>103</v>
      </c>
      <c r="N74" s="84" t="s">
        <v>63</v>
      </c>
      <c r="O74" s="12"/>
      <c r="P74" s="12"/>
      <c r="Q74" s="12">
        <v>3500</v>
      </c>
      <c r="R74" s="109">
        <v>3225</v>
      </c>
    </row>
    <row r="75" spans="1:18" ht="11.25" customHeight="1" x14ac:dyDescent="0.2">
      <c r="A75" s="76">
        <v>28</v>
      </c>
      <c r="B75" s="13" t="s">
        <v>45</v>
      </c>
      <c r="C75" s="4" t="s">
        <v>39</v>
      </c>
      <c r="D75" s="4"/>
      <c r="E75" s="4"/>
      <c r="F75" s="4"/>
      <c r="G75" s="4"/>
      <c r="H75" s="4"/>
      <c r="I75" s="4"/>
      <c r="J75" s="43">
        <v>5</v>
      </c>
      <c r="K75" s="42" t="s">
        <v>67</v>
      </c>
      <c r="L75" s="43">
        <v>662119049</v>
      </c>
      <c r="M75" s="43" t="s">
        <v>94</v>
      </c>
      <c r="N75" s="83" t="s">
        <v>62</v>
      </c>
      <c r="O75" s="11">
        <v>2550</v>
      </c>
      <c r="P75" s="11">
        <v>1000</v>
      </c>
      <c r="Q75" s="11">
        <v>1840</v>
      </c>
      <c r="R75" s="11">
        <v>1600</v>
      </c>
    </row>
    <row r="76" spans="1:18" ht="11.25" customHeight="1" x14ac:dyDescent="0.2">
      <c r="A76" s="77">
        <f>A75</f>
        <v>28</v>
      </c>
      <c r="B76" s="14" t="str">
        <f>B75</f>
        <v>KULTURA</v>
      </c>
      <c r="C76" s="5" t="s">
        <v>47</v>
      </c>
      <c r="D76" s="5"/>
      <c r="E76" s="5"/>
      <c r="F76" s="5"/>
      <c r="G76" s="5"/>
      <c r="H76" s="5"/>
      <c r="I76" s="5"/>
      <c r="J76" s="71">
        <f>J75</f>
        <v>5</v>
      </c>
      <c r="K76" s="40"/>
      <c r="L76" s="41">
        <v>886940540</v>
      </c>
      <c r="M76" s="41" t="s">
        <v>95</v>
      </c>
      <c r="N76" s="84" t="s">
        <v>63</v>
      </c>
      <c r="O76" s="12">
        <v>3550</v>
      </c>
      <c r="P76" s="12"/>
      <c r="Q76" s="12">
        <v>2628</v>
      </c>
      <c r="R76" s="12"/>
    </row>
    <row r="77" spans="1:18" ht="11.25" customHeight="1" x14ac:dyDescent="0.2">
      <c r="A77" s="76">
        <v>29</v>
      </c>
      <c r="B77" s="13" t="s">
        <v>131</v>
      </c>
      <c r="C77" s="4" t="s">
        <v>37</v>
      </c>
      <c r="D77" s="4"/>
      <c r="E77" s="4"/>
      <c r="F77" s="4"/>
      <c r="G77" s="4"/>
      <c r="H77" s="4"/>
      <c r="I77" s="4"/>
      <c r="J77" s="43">
        <v>19</v>
      </c>
      <c r="K77" s="42" t="s">
        <v>68</v>
      </c>
      <c r="L77" s="43">
        <v>600318228</v>
      </c>
      <c r="M77" s="43" t="s">
        <v>102</v>
      </c>
      <c r="N77" s="83" t="s">
        <v>62</v>
      </c>
      <c r="O77" s="11">
        <v>3100</v>
      </c>
      <c r="P77" s="11">
        <v>2500</v>
      </c>
      <c r="Q77" s="11">
        <v>2500</v>
      </c>
      <c r="R77" s="11">
        <v>2000</v>
      </c>
    </row>
    <row r="78" spans="1:18" ht="11.25" customHeight="1" x14ac:dyDescent="0.2">
      <c r="A78" s="77">
        <f>A77</f>
        <v>29</v>
      </c>
      <c r="B78" s="14" t="str">
        <f>B77</f>
        <v>BEZPIECZEŃSTWO</v>
      </c>
      <c r="C78" s="5" t="s">
        <v>48</v>
      </c>
      <c r="D78" s="5"/>
      <c r="E78" s="5"/>
      <c r="F78" s="5"/>
      <c r="G78" s="5"/>
      <c r="H78" s="5"/>
      <c r="I78" s="5"/>
      <c r="J78" s="71">
        <f>J77</f>
        <v>19</v>
      </c>
      <c r="K78" s="40"/>
      <c r="L78" s="41">
        <v>603813389</v>
      </c>
      <c r="M78" s="41" t="s">
        <v>103</v>
      </c>
      <c r="N78" s="84" t="s">
        <v>63</v>
      </c>
      <c r="O78" s="12">
        <v>4000</v>
      </c>
      <c r="P78" s="12"/>
      <c r="Q78" s="12">
        <v>3140</v>
      </c>
      <c r="R78" s="109">
        <v>2640</v>
      </c>
    </row>
    <row r="79" spans="1:18" s="2" customFormat="1" ht="11.25" hidden="1" customHeight="1" x14ac:dyDescent="0.2">
      <c r="A79" s="80" t="s">
        <v>59</v>
      </c>
      <c r="B79" s="20" t="s">
        <v>60</v>
      </c>
      <c r="C79" s="21" t="s">
        <v>24</v>
      </c>
      <c r="D79" s="21"/>
      <c r="E79" s="21"/>
      <c r="F79" s="21"/>
      <c r="G79" s="21"/>
      <c r="H79" s="21"/>
      <c r="I79" s="21" t="s">
        <v>64</v>
      </c>
      <c r="J79" s="47">
        <v>12</v>
      </c>
      <c r="K79" s="46" t="s">
        <v>71</v>
      </c>
      <c r="L79" s="47">
        <v>511988155</v>
      </c>
      <c r="M79" s="47" t="s">
        <v>90</v>
      </c>
      <c r="N79" s="86" t="s">
        <v>62</v>
      </c>
      <c r="O79" s="22"/>
      <c r="P79" s="22"/>
      <c r="Q79" s="22">
        <v>5060</v>
      </c>
      <c r="R79" s="22">
        <v>0</v>
      </c>
    </row>
    <row r="80" spans="1:18" s="2" customFormat="1" ht="11.25" hidden="1" customHeight="1" x14ac:dyDescent="0.2">
      <c r="A80" s="82" t="str">
        <f>A79</f>
        <v>15</v>
      </c>
      <c r="B80" s="23" t="str">
        <f>B79</f>
        <v>DZIECI i MŁ.</v>
      </c>
      <c r="C80" s="24" t="s">
        <v>26</v>
      </c>
      <c r="D80" s="24"/>
      <c r="E80" s="24"/>
      <c r="F80" s="24"/>
      <c r="G80" s="24"/>
      <c r="H80" s="24"/>
      <c r="I80" s="24" t="s">
        <v>65</v>
      </c>
      <c r="J80" s="73">
        <f>J79</f>
        <v>12</v>
      </c>
      <c r="K80" s="48"/>
      <c r="L80" s="49"/>
      <c r="M80" s="49"/>
      <c r="N80" s="87" t="s">
        <v>63</v>
      </c>
      <c r="O80" s="25"/>
      <c r="P80" s="25"/>
      <c r="Q80" s="25">
        <v>8710.7999999999993</v>
      </c>
      <c r="R80" s="25"/>
    </row>
    <row r="81" spans="1:18" s="2" customFormat="1" ht="11.25" hidden="1" customHeight="1" x14ac:dyDescent="0.2">
      <c r="A81" s="80" t="s">
        <v>55</v>
      </c>
      <c r="B81" s="20" t="s">
        <v>45</v>
      </c>
      <c r="C81" s="21" t="s">
        <v>24</v>
      </c>
      <c r="D81" s="21"/>
      <c r="E81" s="21"/>
      <c r="F81" s="21"/>
      <c r="G81" s="21"/>
      <c r="H81" s="21"/>
      <c r="I81" s="21" t="s">
        <v>64</v>
      </c>
      <c r="J81" s="47">
        <v>12</v>
      </c>
      <c r="K81" s="46" t="s">
        <v>71</v>
      </c>
      <c r="L81" s="47">
        <v>511988155</v>
      </c>
      <c r="M81" s="47" t="s">
        <v>90</v>
      </c>
      <c r="N81" s="86" t="s">
        <v>62</v>
      </c>
      <c r="O81" s="22"/>
      <c r="P81" s="22"/>
      <c r="Q81" s="22">
        <v>4785</v>
      </c>
      <c r="R81" s="22">
        <v>0</v>
      </c>
    </row>
    <row r="82" spans="1:18" s="2" customFormat="1" ht="11.25" hidden="1" customHeight="1" x14ac:dyDescent="0.2">
      <c r="A82" s="82" t="str">
        <f>A81</f>
        <v>27</v>
      </c>
      <c r="B82" s="23" t="str">
        <f>B81</f>
        <v>KULTURA</v>
      </c>
      <c r="C82" s="24" t="s">
        <v>46</v>
      </c>
      <c r="D82" s="24"/>
      <c r="E82" s="24"/>
      <c r="F82" s="24"/>
      <c r="G82" s="24"/>
      <c r="H82" s="24"/>
      <c r="I82" s="24" t="s">
        <v>65</v>
      </c>
      <c r="J82" s="73">
        <f>J81</f>
        <v>12</v>
      </c>
      <c r="K82" s="48"/>
      <c r="L82" s="49"/>
      <c r="M82" s="49"/>
      <c r="N82" s="87" t="s">
        <v>63</v>
      </c>
      <c r="O82" s="25"/>
      <c r="P82" s="25"/>
      <c r="Q82" s="25">
        <v>5455</v>
      </c>
      <c r="R82" s="25"/>
    </row>
  </sheetData>
  <sheetProtection selectLockedCells="1" selectUnlockedCells="1"/>
  <sortState xmlns:xlrd2="http://schemas.microsoft.com/office/spreadsheetml/2017/richdata2" ref="A9:R18">
    <sortCondition descending="1" ref="B9:B18"/>
  </sortState>
  <mergeCells count="7">
    <mergeCell ref="O1:P3"/>
    <mergeCell ref="Q1:R3"/>
    <mergeCell ref="A1:N4"/>
    <mergeCell ref="O5:P5"/>
    <mergeCell ref="Q5:R5"/>
    <mergeCell ref="O4:P4"/>
    <mergeCell ref="Q4:R4"/>
  </mergeCells>
  <hyperlinks>
    <hyperlink ref="K75" r:id="rId1" xr:uid="{06E4614C-5124-4C45-B978-944AF412EB1C}"/>
    <hyperlink ref="K67" r:id="rId2" xr:uid="{83463F4F-13D6-485E-AB7F-73373617E952}"/>
    <hyperlink ref="K73" r:id="rId3" xr:uid="{AB08396A-A59A-48B9-91DA-8605FA184524}"/>
    <hyperlink ref="K65" r:id="rId4" xr:uid="{CCB1FF8C-B9F0-4C8F-BD3F-B0120631B382}"/>
    <hyperlink ref="K59" r:id="rId5" xr:uid="{C2D19A9B-39E2-406F-9E32-FCC83C6EADFC}"/>
    <hyperlink ref="K19" r:id="rId6" xr:uid="{5AD2A752-7D77-4C6E-8472-409F1CC26B5E}"/>
    <hyperlink ref="K33" r:id="rId7" xr:uid="{591AC705-475E-4A58-875D-F0CC0C132A0C}"/>
    <hyperlink ref="K41" r:id="rId8" xr:uid="{FB30BD06-2A26-4B52-9E82-0BCB8202AD7F}"/>
    <hyperlink ref="K31" r:id="rId9" xr:uid="{4776906D-E1A5-4D86-8788-2CC8FFBC077C}"/>
    <hyperlink ref="K45" r:id="rId10" xr:uid="{57B72D41-46B4-443F-9379-6485C54790EA}"/>
    <hyperlink ref="K23" r:id="rId11" xr:uid="{97BA5C7B-132D-4E44-B165-0FA15A6FDB1F}"/>
    <hyperlink ref="K43" r:id="rId12" xr:uid="{64CD5B6C-6E24-42AD-A025-B60CAF7E97B6}"/>
    <hyperlink ref="K47" r:id="rId13" xr:uid="{CDAEFBDD-FA34-4BA6-A77E-B4C7B2E69D6B}"/>
    <hyperlink ref="K49" r:id="rId14" xr:uid="{CA4DD7B8-1895-4263-B4F0-38DCF765B7E5}"/>
    <hyperlink ref="K26" r:id="rId15" xr:uid="{A8212931-04C2-48BE-A516-A56CF8207C71}"/>
    <hyperlink ref="K27" r:id="rId16" xr:uid="{EC084645-3210-4318-9D26-3151ADEFDC8D}"/>
    <hyperlink ref="K72" r:id="rId17" xr:uid="{B809A824-47D1-4064-9685-B0C2728072AE}"/>
    <hyperlink ref="K77" r:id="rId18" xr:uid="{35EE1F80-51FA-4359-A6D7-304BBB62CE21}"/>
    <hyperlink ref="K29" r:id="rId19" xr:uid="{75F1AF46-CD63-442F-96CF-4DF448B7EED3}"/>
    <hyperlink ref="K51" r:id="rId20" xr:uid="{18A7EAF5-BA11-4D81-A151-0408D3107D6A}"/>
    <hyperlink ref="K63" r:id="rId21" xr:uid="{CC3B742D-BCF3-4FD6-BE58-45B4FFE818F6}"/>
    <hyperlink ref="K39" r:id="rId22" xr:uid="{4BE11E52-6CDA-4976-971E-68F0BF6ACBA0}"/>
    <hyperlink ref="K35" r:id="rId23" xr:uid="{96D71BB4-DD49-4C02-81D1-60B4BFF8014E}"/>
    <hyperlink ref="K69" r:id="rId24" xr:uid="{7A7C8332-2783-440B-A26A-11CFEFF7A3CD}"/>
    <hyperlink ref="K57" r:id="rId25" xr:uid="{5C7F4A61-2991-4BB6-89FA-0DF5E9623354}"/>
    <hyperlink ref="K21" r:id="rId26" xr:uid="{4DECAD39-C903-4EAF-86A0-3C90FAF0D0A3}"/>
    <hyperlink ref="K38" r:id="rId27" xr:uid="{F6036CE7-AE6F-432F-B4A5-74A07943A792}"/>
    <hyperlink ref="K55" r:id="rId28" xr:uid="{6BE9D09E-85FB-4FD3-9A16-C756E05FF225}"/>
    <hyperlink ref="K56" r:id="rId29" xr:uid="{50182E10-F29A-42D7-BBFA-D1768F9A23ED}"/>
    <hyperlink ref="K46" r:id="rId30" xr:uid="{E63579AB-6E5F-4A02-9699-48F8B9E3027C}"/>
    <hyperlink ref="K37" r:id="rId31" xr:uid="{05896724-91DF-4D97-9AFD-F09C02DD1D57}"/>
    <hyperlink ref="K79" r:id="rId32" xr:uid="{43A0CD66-463E-43DF-B9E2-199F965CF356}"/>
    <hyperlink ref="K81" r:id="rId33" xr:uid="{49073E50-A980-4990-8B97-67D08C4B03EA}"/>
  </hyperlinks>
  <printOptions horizontalCentered="1"/>
  <pageMargins left="0.19685039370078741" right="0.19685039370078741" top="0.98425196850393704" bottom="0.19685039370078741" header="0.31496062992125984" footer="0.19685039370078741"/>
  <pageSetup paperSize="9" scale="105" firstPageNumber="0" orientation="landscape" horizontalDpi="300" verticalDpi="300" r:id="rId34"/>
  <headerFooter alignWithMargins="0">
    <oddHeader>&amp;L&amp;"Times New Roman,Normalny"KONKURS OFERT
rozstrzygnięcie&amp;C&amp;"Times New Roman,Pogrubiona"DOTACJE &amp;"Times New Roman,Normalny"
na realizację zadań publicznych Gminy Złotów zlecone 
ORGANIZACJOM POZARZĄDOWYM&amp;R&amp;"Times New Roman,Pogrubiona"2021</oddHeader>
    <firstHeader>&amp;L&amp;"Times New Roman,Normalny"KONKURS OFERT
rozstrzygnięcie&amp;C&amp;"Times New Roman,Pogrubiona"DOTACJE &amp;"Times New Roman,Normalny"
na realizację zadań publicznych Gminy Złotów zlecone 
ORGANIZACJOM POZARZĄDOWYM&amp;R&amp;"Times New Roman,Pogrubiona"2021</firstHeader>
  </headerFooter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OFERTY </vt:lpstr>
      <vt:lpstr>'OFERTY 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Pulit</dc:creator>
  <cp:lastModifiedBy>Grzegorz Górski</cp:lastModifiedBy>
  <cp:lastPrinted>2021-03-08T13:40:40Z</cp:lastPrinted>
  <dcterms:created xsi:type="dcterms:W3CDTF">2021-02-08T13:59:29Z</dcterms:created>
  <dcterms:modified xsi:type="dcterms:W3CDTF">2021-03-09T10:54:14Z</dcterms:modified>
</cp:coreProperties>
</file>